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650" yWindow="180" windowWidth="13560" windowHeight="12195"/>
  </bookViews>
  <sheets>
    <sheet name="GuV_E" sheetId="23" r:id="rId1"/>
    <sheet name="GuV 0809" sheetId="20" state="hidden" r:id="rId2"/>
    <sheet name="GuV_D (2)" sheetId="18" state="hidden" r:id="rId3"/>
    <sheet name="GuV_E (2)" sheetId="19" state="hidden" r:id="rId4"/>
    <sheet name="GuV 0708 alt" sheetId="13" state="hidden" r:id="rId5"/>
    <sheet name="GuV_VJ" sheetId="8" state="hidden" r:id="rId6"/>
    <sheet name="GuV_GJ" sheetId="9" state="hidden" r:id="rId7"/>
    <sheet name="IS-Deutsch_Euro" sheetId="2" state="hidden" r:id="rId8"/>
    <sheet name="GJ 00_01" sheetId="4" state="hidden" r:id="rId9"/>
    <sheet name="GJ 01_02" sheetId="5" state="hidden" r:id="rId10"/>
    <sheet name="IS-Engl_Euro " sheetId="3" state="hidden" r:id="rId11"/>
  </sheets>
  <definedNames>
    <definedName name="_xlnm.Print_Area" localSheetId="2">'GuV_D (2)'!$A$1:$AG$58</definedName>
    <definedName name="_xlnm.Print_Area" localSheetId="0">GuV_E!$A$1:$AF$56</definedName>
    <definedName name="_xlnm.Print_Area" localSheetId="3">'GuV_E (2)'!$A$1:$AH$54</definedName>
  </definedNames>
  <calcPr calcId="145621"/>
</workbook>
</file>

<file path=xl/calcChain.xml><?xml version="1.0" encoding="utf-8"?>
<calcChain xmlns="http://schemas.openxmlformats.org/spreadsheetml/2006/main">
  <c r="K7" i="23" l="1"/>
  <c r="Z7" i="23"/>
  <c r="B47" i="23"/>
  <c r="O10" i="20"/>
  <c r="W10" i="20"/>
  <c r="AE10" i="20"/>
  <c r="L12" i="20"/>
  <c r="O12" i="20"/>
  <c r="P12" i="20"/>
  <c r="T12" i="20"/>
  <c r="AA12" i="20"/>
  <c r="K14" i="20"/>
  <c r="L14" i="20" s="1"/>
  <c r="S14" i="20"/>
  <c r="T14" i="20"/>
  <c r="AI14" i="20"/>
  <c r="AI26" i="20"/>
  <c r="K16" i="20"/>
  <c r="S16" i="20"/>
  <c r="T16" i="20"/>
  <c r="AA16" i="20"/>
  <c r="AB16" i="20" s="1"/>
  <c r="AE16" i="20"/>
  <c r="K17" i="20"/>
  <c r="L17" i="20"/>
  <c r="S17" i="20"/>
  <c r="AB17" i="20"/>
  <c r="AE17" i="20"/>
  <c r="K18" i="20"/>
  <c r="L18" i="20" s="1"/>
  <c r="S18" i="20"/>
  <c r="AB18" i="20"/>
  <c r="AE18" i="20"/>
  <c r="L19" i="20"/>
  <c r="O19" i="20"/>
  <c r="P19" i="20"/>
  <c r="T19" i="20"/>
  <c r="W19" i="20"/>
  <c r="AB19" i="20"/>
  <c r="AE19" i="20"/>
  <c r="L20" i="20"/>
  <c r="O20" i="20"/>
  <c r="P20" i="20"/>
  <c r="T20" i="20"/>
  <c r="W20" i="20"/>
  <c r="AB20" i="20"/>
  <c r="AE20" i="20"/>
  <c r="L21" i="20"/>
  <c r="O21" i="20"/>
  <c r="P21" i="20"/>
  <c r="T21" i="20"/>
  <c r="W21" i="20"/>
  <c r="X21" i="20" s="1"/>
  <c r="AB21" i="20"/>
  <c r="AE21" i="20"/>
  <c r="Q24" i="20"/>
  <c r="AC24" i="20"/>
  <c r="L28" i="20"/>
  <c r="O28" i="20"/>
  <c r="P28" i="20" s="1"/>
  <c r="T28" i="20"/>
  <c r="W28" i="20"/>
  <c r="AB28" i="20"/>
  <c r="AE28" i="20"/>
  <c r="L29" i="20"/>
  <c r="O29" i="20"/>
  <c r="P29" i="20" s="1"/>
  <c r="T29" i="20"/>
  <c r="W29" i="20"/>
  <c r="X29" i="20" s="1"/>
  <c r="AA29" i="20"/>
  <c r="AB29" i="20" s="1"/>
  <c r="AE29" i="20"/>
  <c r="L30" i="20"/>
  <c r="O30" i="20"/>
  <c r="P30" i="20" s="1"/>
  <c r="T30" i="20"/>
  <c r="W30" i="20"/>
  <c r="X30" i="20"/>
  <c r="AB30" i="20"/>
  <c r="AE30" i="20"/>
  <c r="L31" i="20"/>
  <c r="O31" i="20"/>
  <c r="P31" i="20" s="1"/>
  <c r="T31" i="20"/>
  <c r="W31" i="20"/>
  <c r="AB31" i="20"/>
  <c r="AE31" i="20"/>
  <c r="L32" i="20"/>
  <c r="O32" i="20"/>
  <c r="P32" i="20" s="1"/>
  <c r="T32" i="20"/>
  <c r="W32" i="20"/>
  <c r="AB32" i="20"/>
  <c r="AE32" i="20"/>
  <c r="K36" i="20"/>
  <c r="S36" i="20"/>
  <c r="AA36" i="20"/>
  <c r="AB36" i="20" s="1"/>
  <c r="L42" i="20"/>
  <c r="O42" i="20"/>
  <c r="P42" i="20" s="1"/>
  <c r="T42" i="20"/>
  <c r="W42" i="20"/>
  <c r="X42" i="20" s="1"/>
  <c r="AB42" i="20"/>
  <c r="AE42" i="20"/>
  <c r="B46" i="20"/>
  <c r="Q46" i="18"/>
  <c r="Q46" i="19" s="1"/>
  <c r="Q42" i="18"/>
  <c r="Q42" i="19"/>
  <c r="Q41" i="18"/>
  <c r="Q21" i="18"/>
  <c r="R21" i="18" s="1"/>
  <c r="Q10" i="18"/>
  <c r="Q12" i="18"/>
  <c r="Q14" i="18"/>
  <c r="Q14" i="19" s="1"/>
  <c r="Q16" i="18"/>
  <c r="R16" i="18" s="1"/>
  <c r="Q17" i="18"/>
  <c r="Q18" i="18"/>
  <c r="Q19" i="18"/>
  <c r="Q19" i="19" s="1"/>
  <c r="Q20" i="18"/>
  <c r="Q29" i="18"/>
  <c r="R29" i="18" s="1"/>
  <c r="Q29" i="19"/>
  <c r="Q30" i="18"/>
  <c r="Q32" i="18"/>
  <c r="Q32" i="19" s="1"/>
  <c r="Q28" i="18"/>
  <c r="Q31" i="18"/>
  <c r="R31" i="18" s="1"/>
  <c r="Q36" i="18"/>
  <c r="Q36" i="19"/>
  <c r="Q31" i="19"/>
  <c r="O24" i="18"/>
  <c r="O24" i="19"/>
  <c r="O23" i="18"/>
  <c r="O23" i="19"/>
  <c r="Q17" i="19"/>
  <c r="Q20" i="19"/>
  <c r="Q16" i="19"/>
  <c r="L20" i="18"/>
  <c r="L20" i="19" s="1"/>
  <c r="L21" i="18"/>
  <c r="L21" i="19" s="1"/>
  <c r="M21" i="19" s="1"/>
  <c r="Y24" i="18"/>
  <c r="J7" i="19"/>
  <c r="O7" i="19"/>
  <c r="T7" i="19"/>
  <c r="Z7" i="19"/>
  <c r="H10" i="19"/>
  <c r="V10" i="19"/>
  <c r="AB10" i="19"/>
  <c r="AD28" i="19" s="1"/>
  <c r="AD10" i="19"/>
  <c r="V12" i="19"/>
  <c r="AB12" i="19"/>
  <c r="AG12" i="19"/>
  <c r="V14" i="19"/>
  <c r="AB14" i="19"/>
  <c r="AD14" i="19" s="1"/>
  <c r="V16" i="19"/>
  <c r="W16" i="19"/>
  <c r="AB16" i="19"/>
  <c r="AG16" i="19" s="1"/>
  <c r="AF16" i="19"/>
  <c r="V17" i="19"/>
  <c r="AB17" i="19"/>
  <c r="AD17" i="19"/>
  <c r="H18" i="19"/>
  <c r="V18" i="19"/>
  <c r="AB18" i="19"/>
  <c r="AD18" i="19"/>
  <c r="AG18" i="19"/>
  <c r="H19" i="19"/>
  <c r="V19" i="19"/>
  <c r="AB19" i="19"/>
  <c r="AD19" i="19" s="1"/>
  <c r="H20" i="19"/>
  <c r="V20" i="19"/>
  <c r="W20" i="19" s="1"/>
  <c r="AB20" i="19"/>
  <c r="AD20" i="19" s="1"/>
  <c r="H21" i="19"/>
  <c r="Q21" i="19"/>
  <c r="V21" i="19"/>
  <c r="AB21" i="19"/>
  <c r="AD21" i="19"/>
  <c r="AF21" i="19"/>
  <c r="T23" i="19"/>
  <c r="Z23" i="19"/>
  <c r="AD23" i="19"/>
  <c r="AF23" i="19"/>
  <c r="AG23" i="19"/>
  <c r="T24" i="19"/>
  <c r="Z24" i="19"/>
  <c r="V26" i="19"/>
  <c r="AB26" i="19"/>
  <c r="AG26" i="19" s="1"/>
  <c r="AD26" i="19"/>
  <c r="H28" i="19"/>
  <c r="V28" i="19"/>
  <c r="H29" i="19"/>
  <c r="V29" i="19"/>
  <c r="AB29" i="19"/>
  <c r="AD29" i="19"/>
  <c r="AF29" i="19"/>
  <c r="H30" i="19"/>
  <c r="V30" i="19"/>
  <c r="AB30" i="19"/>
  <c r="V31" i="19"/>
  <c r="AB31" i="19"/>
  <c r="AD31" i="19"/>
  <c r="H32" i="19"/>
  <c r="V32" i="19"/>
  <c r="AB32" i="19"/>
  <c r="H34" i="19"/>
  <c r="V34" i="19"/>
  <c r="AB34" i="19"/>
  <c r="AD34" i="19"/>
  <c r="AG34" i="19"/>
  <c r="H36" i="19"/>
  <c r="V36" i="19"/>
  <c r="AB36" i="19"/>
  <c r="AD36" i="19"/>
  <c r="V38" i="19"/>
  <c r="AB38" i="19"/>
  <c r="AD38" i="19"/>
  <c r="AB41" i="19"/>
  <c r="AD41" i="19" s="1"/>
  <c r="AB42" i="19"/>
  <c r="AG42" i="19" s="1"/>
  <c r="AD42" i="19"/>
  <c r="B46" i="19"/>
  <c r="H46" i="19"/>
  <c r="V46" i="19"/>
  <c r="AB46" i="19"/>
  <c r="R10" i="18"/>
  <c r="V10" i="18"/>
  <c r="W10" i="18" s="1"/>
  <c r="AA10" i="18"/>
  <c r="V12" i="18"/>
  <c r="AA12" i="18"/>
  <c r="R14" i="18"/>
  <c r="V16" i="18"/>
  <c r="AE16" i="18" s="1"/>
  <c r="V17" i="18"/>
  <c r="AF17" i="18" s="1"/>
  <c r="V18" i="18"/>
  <c r="AE18" i="18" s="1"/>
  <c r="V21" i="18"/>
  <c r="AF21" i="18" s="1"/>
  <c r="V19" i="18"/>
  <c r="AF19" i="18" s="1"/>
  <c r="V20" i="18"/>
  <c r="AA16" i="18"/>
  <c r="AC16" i="18"/>
  <c r="R17" i="18"/>
  <c r="AA17" i="18"/>
  <c r="AC17" i="18"/>
  <c r="AA18" i="18"/>
  <c r="AC18" i="18"/>
  <c r="R19" i="18"/>
  <c r="AA19" i="18"/>
  <c r="AA20" i="18"/>
  <c r="AC20" i="18"/>
  <c r="AA21" i="18"/>
  <c r="R23" i="18"/>
  <c r="Y23" i="18"/>
  <c r="T24" i="18"/>
  <c r="V28" i="18"/>
  <c r="AA28" i="18"/>
  <c r="AF28" i="18"/>
  <c r="V29" i="18"/>
  <c r="AE29" i="18" s="1"/>
  <c r="AA29" i="18"/>
  <c r="AC29" i="18" s="1"/>
  <c r="V30" i="18"/>
  <c r="AF30" i="18" s="1"/>
  <c r="AA30" i="18"/>
  <c r="V31" i="18"/>
  <c r="AA31" i="18"/>
  <c r="V32" i="18"/>
  <c r="AA32" i="18"/>
  <c r="R36" i="18"/>
  <c r="V36" i="18"/>
  <c r="AA36" i="18"/>
  <c r="AA41" i="18"/>
  <c r="AC41" i="18" s="1"/>
  <c r="R42" i="18"/>
  <c r="AA42" i="18"/>
  <c r="B46" i="18"/>
  <c r="AA46" i="18"/>
  <c r="K12" i="13"/>
  <c r="K14" i="13"/>
  <c r="K26" i="13"/>
  <c r="K34" i="13" s="1"/>
  <c r="K38" i="13" s="1"/>
  <c r="K41" i="13" s="1"/>
  <c r="K46" i="13" s="1"/>
  <c r="AI20" i="13"/>
  <c r="AI19" i="13"/>
  <c r="AE19" i="13"/>
  <c r="AI41" i="13"/>
  <c r="AI46" i="13" s="1"/>
  <c r="AI36" i="13"/>
  <c r="AI12" i="13"/>
  <c r="AE28" i="13"/>
  <c r="AE10" i="13"/>
  <c r="AA12" i="13"/>
  <c r="AE16" i="13"/>
  <c r="AE17" i="13"/>
  <c r="AE18" i="13"/>
  <c r="AE21" i="13"/>
  <c r="AE20" i="13"/>
  <c r="AE29" i="13"/>
  <c r="AE30" i="13"/>
  <c r="AE31" i="13"/>
  <c r="AA36" i="13"/>
  <c r="Y24" i="13"/>
  <c r="AC24" i="13" s="1"/>
  <c r="W10" i="13"/>
  <c r="S12" i="13"/>
  <c r="S16" i="13"/>
  <c r="O16" i="13"/>
  <c r="W16" i="13"/>
  <c r="W48" i="13" s="1"/>
  <c r="S17" i="13"/>
  <c r="W17" i="13"/>
  <c r="S18" i="13"/>
  <c r="W18" i="13" s="1"/>
  <c r="S21" i="13"/>
  <c r="W21" i="13"/>
  <c r="W19" i="13"/>
  <c r="W20" i="13"/>
  <c r="W29" i="13"/>
  <c r="W30" i="13"/>
  <c r="W31" i="13"/>
  <c r="S36" i="13"/>
  <c r="S48" i="13"/>
  <c r="W42" i="13"/>
  <c r="O21" i="13"/>
  <c r="O10" i="13"/>
  <c r="O19" i="13"/>
  <c r="O29" i="13"/>
  <c r="K36" i="13"/>
  <c r="O42" i="13"/>
  <c r="O17" i="13"/>
  <c r="O18" i="13"/>
  <c r="O20" i="13"/>
  <c r="O30" i="13"/>
  <c r="O31" i="13"/>
  <c r="O36" i="13"/>
  <c r="M24" i="13"/>
  <c r="AH13" i="4"/>
  <c r="AH14" i="4"/>
  <c r="AJ14" i="4" s="1"/>
  <c r="Y14" i="2"/>
  <c r="Y13" i="2"/>
  <c r="AH18" i="4"/>
  <c r="Y18" i="2" s="1"/>
  <c r="AH19" i="4"/>
  <c r="AF20" i="4"/>
  <c r="AF21" i="4"/>
  <c r="AH25" i="4"/>
  <c r="AH24" i="4"/>
  <c r="AH23" i="4"/>
  <c r="AH34" i="4"/>
  <c r="AJ34" i="4" s="1"/>
  <c r="AH35" i="4"/>
  <c r="AH41" i="4"/>
  <c r="V16" i="4"/>
  <c r="V27" i="4" s="1"/>
  <c r="V31" i="4" s="1"/>
  <c r="X31" i="4" s="1"/>
  <c r="V21" i="4"/>
  <c r="X21" i="4" s="1"/>
  <c r="AF19" i="4"/>
  <c r="AH20" i="4"/>
  <c r="AB16" i="4"/>
  <c r="AB21" i="4"/>
  <c r="P16" i="4"/>
  <c r="R16" i="4" s="1"/>
  <c r="P21" i="4"/>
  <c r="R21" i="4" s="1"/>
  <c r="J16" i="4"/>
  <c r="J27" i="4" s="1"/>
  <c r="J21" i="4"/>
  <c r="AD41" i="4"/>
  <c r="X41" i="4"/>
  <c r="R41" i="4"/>
  <c r="L41" i="4"/>
  <c r="AD35" i="4"/>
  <c r="X35" i="4"/>
  <c r="AD34" i="4"/>
  <c r="X34" i="4"/>
  <c r="R34" i="4"/>
  <c r="L34" i="4"/>
  <c r="AJ25" i="4"/>
  <c r="AD25" i="4"/>
  <c r="X25" i="4"/>
  <c r="R25" i="4"/>
  <c r="L25" i="4"/>
  <c r="AD24" i="4"/>
  <c r="X24" i="4"/>
  <c r="R24" i="4"/>
  <c r="L24" i="4"/>
  <c r="AD23" i="4"/>
  <c r="X23" i="4"/>
  <c r="R23" i="4"/>
  <c r="L23" i="4"/>
  <c r="AD21" i="4"/>
  <c r="L21" i="4"/>
  <c r="AJ19" i="4"/>
  <c r="AD19" i="4"/>
  <c r="X19" i="4"/>
  <c r="R19" i="4"/>
  <c r="L19" i="4"/>
  <c r="AJ18" i="4"/>
  <c r="AD18" i="4"/>
  <c r="X18" i="4"/>
  <c r="R18" i="4"/>
  <c r="L18" i="4"/>
  <c r="X16" i="4"/>
  <c r="L16" i="4"/>
  <c r="AD14" i="4"/>
  <c r="X14" i="4"/>
  <c r="R14" i="4"/>
  <c r="L14" i="4"/>
  <c r="AH33" i="4"/>
  <c r="AJ35" i="4"/>
  <c r="AO13" i="5"/>
  <c r="AO14" i="5"/>
  <c r="AO18" i="5"/>
  <c r="AQ18" i="5" s="1"/>
  <c r="AO19" i="5"/>
  <c r="AM20" i="5"/>
  <c r="AM21" i="5"/>
  <c r="Q21" i="2" s="1"/>
  <c r="O21" i="3" s="1"/>
  <c r="AO23" i="5"/>
  <c r="AQ23" i="5" s="1"/>
  <c r="AO24" i="5"/>
  <c r="AO25" i="5"/>
  <c r="AQ25" i="5" s="1"/>
  <c r="AO34" i="5"/>
  <c r="AO35" i="5"/>
  <c r="AO33" i="5"/>
  <c r="S33" i="2" s="1"/>
  <c r="Q33" i="3" s="1"/>
  <c r="AO41" i="5"/>
  <c r="AQ41" i="5" s="1"/>
  <c r="AO40" i="5"/>
  <c r="AU56" i="5"/>
  <c r="AU54" i="5"/>
  <c r="AU16" i="5"/>
  <c r="AU21" i="5"/>
  <c r="AW21" i="5" s="1"/>
  <c r="AW41" i="5"/>
  <c r="AW40" i="5"/>
  <c r="AW35" i="5"/>
  <c r="AW34" i="5"/>
  <c r="AQ34" i="5"/>
  <c r="AW25" i="5"/>
  <c r="AW24" i="5"/>
  <c r="AW23" i="5"/>
  <c r="AW19" i="5"/>
  <c r="AQ19" i="5"/>
  <c r="AW18" i="5"/>
  <c r="AW14" i="5"/>
  <c r="AQ14" i="5"/>
  <c r="AI56" i="5"/>
  <c r="AI54" i="5"/>
  <c r="AC41" i="5"/>
  <c r="W40" i="5"/>
  <c r="W35" i="5"/>
  <c r="W34" i="5"/>
  <c r="AC34" i="5"/>
  <c r="AE34" i="5" s="1"/>
  <c r="AC33" i="5"/>
  <c r="AC25" i="5"/>
  <c r="W24" i="5"/>
  <c r="AC24" i="5" s="1"/>
  <c r="AE24" i="5"/>
  <c r="AC23" i="5"/>
  <c r="U21" i="5"/>
  <c r="U20" i="5"/>
  <c r="AC19" i="5"/>
  <c r="AC18" i="5"/>
  <c r="AC14" i="5"/>
  <c r="AC13" i="5"/>
  <c r="AI16" i="5"/>
  <c r="AI21" i="5"/>
  <c r="AI27" i="5" s="1"/>
  <c r="AK41" i="5"/>
  <c r="AK40" i="5"/>
  <c r="AK35" i="5"/>
  <c r="AK34" i="5"/>
  <c r="AK25" i="5"/>
  <c r="AK24" i="5"/>
  <c r="AK23" i="5"/>
  <c r="AK21" i="5"/>
  <c r="AK19" i="5"/>
  <c r="AK18" i="5"/>
  <c r="AK16" i="5"/>
  <c r="AK14" i="5"/>
  <c r="AE25" i="5"/>
  <c r="AE23" i="5"/>
  <c r="W16" i="5"/>
  <c r="Y41" i="5"/>
  <c r="Y34" i="5"/>
  <c r="P24" i="5"/>
  <c r="P13" i="5"/>
  <c r="P19" i="5"/>
  <c r="R19" i="5" s="1"/>
  <c r="P18" i="5"/>
  <c r="R18" i="5" s="1"/>
  <c r="H20" i="5"/>
  <c r="P14" i="5"/>
  <c r="P16" i="5"/>
  <c r="P25" i="5"/>
  <c r="P23" i="5"/>
  <c r="P34" i="5"/>
  <c r="R34" i="5"/>
  <c r="P41" i="5"/>
  <c r="P35" i="5"/>
  <c r="P33" i="5"/>
  <c r="L25" i="5"/>
  <c r="J16" i="5"/>
  <c r="J21" i="5"/>
  <c r="L21" i="5" s="1"/>
  <c r="L41" i="5"/>
  <c r="L34" i="5"/>
  <c r="Y25" i="5"/>
  <c r="R25" i="5"/>
  <c r="Y24" i="5"/>
  <c r="L24" i="5"/>
  <c r="Y23" i="5"/>
  <c r="R23" i="5"/>
  <c r="L23" i="5"/>
  <c r="Y19" i="5"/>
  <c r="L19" i="5"/>
  <c r="Y18" i="5"/>
  <c r="L18" i="5"/>
  <c r="Y16" i="5"/>
  <c r="L16" i="5"/>
  <c r="Y14" i="5"/>
  <c r="R14" i="5"/>
  <c r="L14" i="5"/>
  <c r="B46" i="13"/>
  <c r="T24" i="9"/>
  <c r="P24" i="9"/>
  <c r="P14" i="9"/>
  <c r="P13" i="9"/>
  <c r="P16" i="9" s="1"/>
  <c r="P19" i="9"/>
  <c r="P18" i="9"/>
  <c r="R20" i="9"/>
  <c r="N21" i="9"/>
  <c r="J25" i="9"/>
  <c r="L25" i="9" s="1"/>
  <c r="J34" i="9"/>
  <c r="P34" i="9" s="1"/>
  <c r="P35" i="9"/>
  <c r="P33" i="9"/>
  <c r="T16" i="9"/>
  <c r="U16" i="9" s="1"/>
  <c r="J16" i="9"/>
  <c r="P41" i="9"/>
  <c r="J21" i="9"/>
  <c r="L21" i="9" s="1"/>
  <c r="L41" i="9"/>
  <c r="L35" i="9"/>
  <c r="L33" i="9"/>
  <c r="L24" i="9"/>
  <c r="L23" i="9"/>
  <c r="L19" i="9"/>
  <c r="L18" i="9"/>
  <c r="L14" i="9"/>
  <c r="P42" i="9"/>
  <c r="L41" i="8"/>
  <c r="T24" i="8"/>
  <c r="T19" i="8"/>
  <c r="J24" i="8"/>
  <c r="L24" i="8" s="1"/>
  <c r="P23" i="8"/>
  <c r="R20" i="8"/>
  <c r="T21" i="8"/>
  <c r="T34" i="8"/>
  <c r="P57" i="8"/>
  <c r="P42" i="8"/>
  <c r="P41" i="8"/>
  <c r="P35" i="8"/>
  <c r="J34" i="8"/>
  <c r="L34" i="8" s="1"/>
  <c r="P33" i="8"/>
  <c r="P25" i="8"/>
  <c r="N21" i="8"/>
  <c r="P21" i="8" s="1"/>
  <c r="H20" i="8"/>
  <c r="N20" i="8"/>
  <c r="J19" i="8"/>
  <c r="P18" i="8"/>
  <c r="P14" i="8"/>
  <c r="P13" i="8"/>
  <c r="P16" i="8" s="1"/>
  <c r="T16" i="8"/>
  <c r="J16" i="8"/>
  <c r="J21" i="8"/>
  <c r="L21" i="8" s="1"/>
  <c r="X41" i="8"/>
  <c r="X35" i="8"/>
  <c r="X33" i="8"/>
  <c r="X25" i="8"/>
  <c r="X23" i="8"/>
  <c r="X18" i="8"/>
  <c r="X14" i="8"/>
  <c r="X13" i="8"/>
  <c r="L35" i="8"/>
  <c r="L33" i="8"/>
  <c r="L25" i="8"/>
  <c r="L23" i="8"/>
  <c r="L19" i="8"/>
  <c r="L18" i="8"/>
  <c r="L14" i="8"/>
  <c r="V41" i="8"/>
  <c r="V35" i="8"/>
  <c r="V33" i="8"/>
  <c r="V25" i="8"/>
  <c r="V24" i="8"/>
  <c r="V23" i="8"/>
  <c r="V18" i="8"/>
  <c r="V16" i="8"/>
  <c r="V14" i="8"/>
  <c r="AE41" i="2"/>
  <c r="AG41" i="2" s="1"/>
  <c r="AE42" i="2"/>
  <c r="AE34" i="2"/>
  <c r="AE35" i="2"/>
  <c r="AE33" i="2"/>
  <c r="AE25" i="2"/>
  <c r="AE24" i="2"/>
  <c r="AE13" i="2"/>
  <c r="AG24" i="2"/>
  <c r="AE23" i="2"/>
  <c r="AC21" i="2"/>
  <c r="AC20" i="2"/>
  <c r="AA20" i="3" s="1"/>
  <c r="AE19" i="2"/>
  <c r="AC19" i="3" s="1"/>
  <c r="AE18" i="2"/>
  <c r="AE14" i="2"/>
  <c r="S42" i="2"/>
  <c r="S41" i="2"/>
  <c r="S34" i="2"/>
  <c r="S25" i="2"/>
  <c r="Q25" i="3" s="1"/>
  <c r="S23" i="2"/>
  <c r="Q23" i="3" s="1"/>
  <c r="S13" i="2"/>
  <c r="S19" i="2"/>
  <c r="S14" i="2"/>
  <c r="K42" i="2"/>
  <c r="K35" i="2"/>
  <c r="K34" i="2"/>
  <c r="K33" i="2"/>
  <c r="K25" i="2"/>
  <c r="K24" i="2"/>
  <c r="K23" i="2"/>
  <c r="I21" i="2"/>
  <c r="I20" i="2"/>
  <c r="K19" i="2"/>
  <c r="K18" i="2"/>
  <c r="K27" i="2" s="1"/>
  <c r="K14" i="2"/>
  <c r="K13" i="2"/>
  <c r="AE16" i="2"/>
  <c r="AG25" i="2"/>
  <c r="Y19" i="2"/>
  <c r="W21" i="2"/>
  <c r="U21" i="3" s="1"/>
  <c r="Y25" i="2"/>
  <c r="Y35" i="2"/>
  <c r="Y33" i="2"/>
  <c r="W33" i="3" s="1"/>
  <c r="K16" i="2"/>
  <c r="AG18" i="2"/>
  <c r="AG14" i="2"/>
  <c r="U25" i="2"/>
  <c r="K21" i="2"/>
  <c r="I21" i="3" s="1"/>
  <c r="M42" i="2"/>
  <c r="M21" i="2"/>
  <c r="M19" i="2"/>
  <c r="M14" i="2"/>
  <c r="I14" i="3"/>
  <c r="I19" i="3"/>
  <c r="I25" i="3"/>
  <c r="I24" i="3"/>
  <c r="I33" i="3"/>
  <c r="I35" i="3"/>
  <c r="I41" i="3"/>
  <c r="AC14" i="3"/>
  <c r="AC18" i="3"/>
  <c r="AC23" i="3"/>
  <c r="AC24" i="3"/>
  <c r="AC25" i="3"/>
  <c r="AC34" i="3"/>
  <c r="AC35" i="3"/>
  <c r="W19" i="3"/>
  <c r="W25" i="3"/>
  <c r="Q13" i="3"/>
  <c r="Q16" i="3" s="1"/>
  <c r="Q34" i="3"/>
  <c r="AC56" i="3"/>
  <c r="AC54" i="3"/>
  <c r="AA21" i="3"/>
  <c r="AC20" i="3"/>
  <c r="W56" i="3"/>
  <c r="W54" i="3"/>
  <c r="W20" i="3"/>
  <c r="Q56" i="3"/>
  <c r="Q54" i="3"/>
  <c r="Q20" i="3"/>
  <c r="I56" i="3"/>
  <c r="I54" i="3"/>
  <c r="G21" i="3"/>
  <c r="G20" i="3"/>
  <c r="I20" i="3"/>
  <c r="S23" i="3"/>
  <c r="V41" i="19"/>
  <c r="AF41" i="19" s="1"/>
  <c r="V42" i="19"/>
  <c r="AF42" i="19"/>
  <c r="V42" i="18"/>
  <c r="I18" i="3"/>
  <c r="M18" i="2"/>
  <c r="Q14" i="3"/>
  <c r="I34" i="3"/>
  <c r="M34" i="2"/>
  <c r="V21" i="8"/>
  <c r="X21" i="8"/>
  <c r="W38" i="19"/>
  <c r="AG38" i="19"/>
  <c r="W36" i="19"/>
  <c r="W28" i="19"/>
  <c r="AF28" i="19"/>
  <c r="AG14" i="19"/>
  <c r="M16" i="2"/>
  <c r="X16" i="8"/>
  <c r="L16" i="8"/>
  <c r="P25" i="9"/>
  <c r="AH16" i="4"/>
  <c r="O12" i="13"/>
  <c r="O14" i="13"/>
  <c r="S14" i="13"/>
  <c r="S26" i="13" s="1"/>
  <c r="W12" i="13"/>
  <c r="AA14" i="13"/>
  <c r="AA26" i="13" s="1"/>
  <c r="AF32" i="18"/>
  <c r="AF38" i="19"/>
  <c r="AF14" i="19"/>
  <c r="AG41" i="19"/>
  <c r="K16" i="9"/>
  <c r="J27" i="9"/>
  <c r="J31" i="9" s="1"/>
  <c r="L16" i="9"/>
  <c r="Q16" i="9"/>
  <c r="X27" i="4"/>
  <c r="Y24" i="2"/>
  <c r="AJ24" i="4"/>
  <c r="AC36" i="18"/>
  <c r="AC28" i="18"/>
  <c r="AG28" i="19"/>
  <c r="Y34" i="2"/>
  <c r="AA34" i="2" s="1"/>
  <c r="AG19" i="2"/>
  <c r="V19" i="8"/>
  <c r="N20" i="9"/>
  <c r="P21" i="9"/>
  <c r="T21" i="9"/>
  <c r="T27" i="9"/>
  <c r="T31" i="9" s="1"/>
  <c r="T38" i="9" s="1"/>
  <c r="T44" i="9"/>
  <c r="AI31" i="5"/>
  <c r="AK31" i="5" s="1"/>
  <c r="AK27" i="5"/>
  <c r="S18" i="2"/>
  <c r="Q18" i="3" s="1"/>
  <c r="S18" i="3" s="1"/>
  <c r="U24" i="13"/>
  <c r="I23" i="13"/>
  <c r="AD32" i="19"/>
  <c r="AF32" i="19"/>
  <c r="AG32" i="19"/>
  <c r="AG29" i="19"/>
  <c r="AF34" i="19"/>
  <c r="AF26" i="19"/>
  <c r="AF18" i="19"/>
  <c r="AD12" i="19"/>
  <c r="AG10" i="19"/>
  <c r="T17" i="20"/>
  <c r="O17" i="20"/>
  <c r="P17" i="20"/>
  <c r="W17" i="20"/>
  <c r="X17" i="20" s="1"/>
  <c r="AG31" i="19"/>
  <c r="AG21" i="19"/>
  <c r="AD16" i="19"/>
  <c r="W36" i="20"/>
  <c r="X36" i="20" s="1"/>
  <c r="AE36" i="20"/>
  <c r="T36" i="20"/>
  <c r="W16" i="20"/>
  <c r="X16" i="20" s="1"/>
  <c r="V38" i="4"/>
  <c r="AA34" i="13"/>
  <c r="AA38" i="13" s="1"/>
  <c r="AA41" i="13" s="1"/>
  <c r="Y23" i="13"/>
  <c r="S14" i="3"/>
  <c r="W34" i="3"/>
  <c r="AJ16" i="4"/>
  <c r="L27" i="9"/>
  <c r="M27" i="2"/>
  <c r="K31" i="2"/>
  <c r="U18" i="2"/>
  <c r="AI38" i="5"/>
  <c r="AI43" i="5" s="1"/>
  <c r="AI49" i="5" s="1"/>
  <c r="AA24" i="2"/>
  <c r="W24" i="3"/>
  <c r="K38" i="2"/>
  <c r="K44" i="2" s="1"/>
  <c r="K48" i="2" s="1"/>
  <c r="M31" i="2"/>
  <c r="L31" i="9"/>
  <c r="M38" i="2"/>
  <c r="M44" i="2"/>
  <c r="AE21" i="18" l="1"/>
  <c r="AE19" i="18"/>
  <c r="AE30" i="18"/>
  <c r="W31" i="18"/>
  <c r="W16" i="18"/>
  <c r="J24" i="18"/>
  <c r="J24" i="19" s="1"/>
  <c r="W32" i="18"/>
  <c r="W19" i="18"/>
  <c r="L12" i="18"/>
  <c r="L12" i="19" s="1"/>
  <c r="L42" i="18"/>
  <c r="L42" i="19" s="1"/>
  <c r="L36" i="18"/>
  <c r="L36" i="19" s="1"/>
  <c r="AE32" i="18"/>
  <c r="L32" i="18"/>
  <c r="L32" i="19" s="1"/>
  <c r="AF31" i="18"/>
  <c r="L31" i="18"/>
  <c r="L31" i="19" s="1"/>
  <c r="L30" i="18"/>
  <c r="L30" i="19" s="1"/>
  <c r="L29" i="18"/>
  <c r="L29" i="19" s="1"/>
  <c r="L28" i="18"/>
  <c r="L28" i="19" s="1"/>
  <c r="L18" i="18"/>
  <c r="L17" i="18"/>
  <c r="L17" i="19" s="1"/>
  <c r="AF16" i="18"/>
  <c r="L16" i="18"/>
  <c r="L16" i="19" s="1"/>
  <c r="AF10" i="18"/>
  <c r="W30" i="18"/>
  <c r="W21" i="18"/>
  <c r="W20" i="18"/>
  <c r="M21" i="18"/>
  <c r="AE14" i="3"/>
  <c r="AE41" i="13"/>
  <c r="AE46" i="13" s="1"/>
  <c r="AA46" i="13"/>
  <c r="S16" i="3"/>
  <c r="X38" i="4"/>
  <c r="V43" i="4"/>
  <c r="Q23" i="13"/>
  <c r="U23" i="13" s="1"/>
  <c r="S34" i="13"/>
  <c r="AE35" i="3"/>
  <c r="W35" i="3"/>
  <c r="AA35" i="2"/>
  <c r="P34" i="8"/>
  <c r="X34" i="8"/>
  <c r="Y42" i="2"/>
  <c r="AJ41" i="4"/>
  <c r="AH21" i="4"/>
  <c r="W20" i="2"/>
  <c r="AA14" i="2"/>
  <c r="W14" i="3"/>
  <c r="W12" i="20"/>
  <c r="X12" i="20" s="1"/>
  <c r="AA14" i="20"/>
  <c r="AB12" i="20"/>
  <c r="AE12" i="20"/>
  <c r="J38" i="9"/>
  <c r="P27" i="4"/>
  <c r="T50" i="9"/>
  <c r="T48" i="9"/>
  <c r="O26" i="13"/>
  <c r="U23" i="2"/>
  <c r="AG16" i="2"/>
  <c r="U14" i="2"/>
  <c r="S16" i="2"/>
  <c r="AG33" i="2"/>
  <c r="AC33" i="3"/>
  <c r="V34" i="8"/>
  <c r="AE19" i="5"/>
  <c r="AE14" i="5"/>
  <c r="AC16" i="5"/>
  <c r="N20" i="5"/>
  <c r="AA20" i="5"/>
  <c r="W21" i="5"/>
  <c r="Q20" i="2"/>
  <c r="AO21" i="5"/>
  <c r="AQ21" i="5" s="1"/>
  <c r="AD30" i="19"/>
  <c r="AF30" i="19"/>
  <c r="AG30" i="19"/>
  <c r="R18" i="18"/>
  <c r="Q18" i="19"/>
  <c r="Q26" i="18"/>
  <c r="Q41" i="19"/>
  <c r="R41" i="18"/>
  <c r="L19" i="18"/>
  <c r="L10" i="18"/>
  <c r="AK43" i="5"/>
  <c r="AI47" i="5"/>
  <c r="AQ24" i="5"/>
  <c r="S24" i="2"/>
  <c r="AC42" i="18"/>
  <c r="AF42" i="18"/>
  <c r="W36" i="18"/>
  <c r="AE36" i="18"/>
  <c r="AF36" i="18"/>
  <c r="AC31" i="18"/>
  <c r="AE31" i="18"/>
  <c r="W12" i="18"/>
  <c r="V14" i="18"/>
  <c r="AE12" i="18"/>
  <c r="AF12" i="18"/>
  <c r="R31" i="19"/>
  <c r="K50" i="2"/>
  <c r="AK38" i="5"/>
  <c r="AE24" i="3"/>
  <c r="L34" i="9"/>
  <c r="R16" i="5"/>
  <c r="AC40" i="5"/>
  <c r="Y40" i="5"/>
  <c r="P40" i="5"/>
  <c r="R40" i="5" s="1"/>
  <c r="J31" i="4"/>
  <c r="L27" i="4"/>
  <c r="AB27" i="4"/>
  <c r="AD16" i="4"/>
  <c r="Y23" i="2"/>
  <c r="AJ23" i="4"/>
  <c r="Y16" i="2"/>
  <c r="W13" i="3"/>
  <c r="W16" i="3" s="1"/>
  <c r="AI14" i="13"/>
  <c r="AI26" i="13" s="1"/>
  <c r="AE12" i="13"/>
  <c r="AG36" i="19"/>
  <c r="AF36" i="19"/>
  <c r="W17" i="19"/>
  <c r="AG17" i="19"/>
  <c r="AF17" i="19"/>
  <c r="U42" i="2"/>
  <c r="AC13" i="3"/>
  <c r="AG23" i="2"/>
  <c r="AG34" i="2"/>
  <c r="W14" i="13"/>
  <c r="W26" i="13" s="1"/>
  <c r="W34" i="13" s="1"/>
  <c r="AE14" i="13"/>
  <c r="AE26" i="13" s="1"/>
  <c r="AG46" i="19"/>
  <c r="Y19" i="3"/>
  <c r="AG35" i="2"/>
  <c r="J27" i="8"/>
  <c r="N21" i="5"/>
  <c r="AA21" i="5"/>
  <c r="AF18" i="18"/>
  <c r="W18" i="18"/>
  <c r="AA14" i="18"/>
  <c r="AC10" i="18"/>
  <c r="AC19" i="18"/>
  <c r="AE10" i="18"/>
  <c r="AF19" i="19"/>
  <c r="W19" i="19"/>
  <c r="AG19" i="19"/>
  <c r="W10" i="19"/>
  <c r="AF10" i="19"/>
  <c r="W21" i="19"/>
  <c r="W30" i="19"/>
  <c r="W23" i="19"/>
  <c r="W26" i="19"/>
  <c r="U24" i="20"/>
  <c r="M24" i="20"/>
  <c r="L16" i="20"/>
  <c r="K26" i="20"/>
  <c r="O16" i="20"/>
  <c r="P16" i="20" s="1"/>
  <c r="W29" i="19"/>
  <c r="AC32" i="18"/>
  <c r="W14" i="19"/>
  <c r="AE42" i="18"/>
  <c r="W42" i="18"/>
  <c r="W41" i="19"/>
  <c r="Q41" i="3"/>
  <c r="S41" i="3" s="1"/>
  <c r="AE21" i="2"/>
  <c r="M23" i="2"/>
  <c r="I23" i="3"/>
  <c r="U19" i="2"/>
  <c r="Q19" i="3"/>
  <c r="S19" i="3" s="1"/>
  <c r="S25" i="3"/>
  <c r="P27" i="9"/>
  <c r="J27" i="5"/>
  <c r="AC30" i="18"/>
  <c r="W29" i="18"/>
  <c r="AF29" i="18"/>
  <c r="W28" i="18"/>
  <c r="AE28" i="18"/>
  <c r="AC23" i="18"/>
  <c r="T18" i="20"/>
  <c r="O18" i="20"/>
  <c r="P18" i="20" s="1"/>
  <c r="W18" i="20"/>
  <c r="X18" i="20" s="1"/>
  <c r="AI34" i="20"/>
  <c r="AI38" i="20" s="1"/>
  <c r="AI41" i="20" s="1"/>
  <c r="AG23" i="20"/>
  <c r="X31" i="20"/>
  <c r="X28" i="20"/>
  <c r="W42" i="19"/>
  <c r="S34" i="3"/>
  <c r="AA25" i="2"/>
  <c r="M24" i="2"/>
  <c r="I13" i="3"/>
  <c r="M25" i="2"/>
  <c r="X19" i="8"/>
  <c r="T27" i="8"/>
  <c r="P19" i="8"/>
  <c r="P27" i="8" s="1"/>
  <c r="P31" i="8" s="1"/>
  <c r="P38" i="8" s="1"/>
  <c r="P44" i="8" s="1"/>
  <c r="R41" i="5"/>
  <c r="R24" i="5"/>
  <c r="AE18" i="5"/>
  <c r="AC35" i="5"/>
  <c r="AE35" i="5" s="1"/>
  <c r="Y35" i="5"/>
  <c r="AU27" i="5"/>
  <c r="AW16" i="5"/>
  <c r="AA18" i="2"/>
  <c r="W18" i="3"/>
  <c r="W17" i="18"/>
  <c r="AE17" i="18"/>
  <c r="W34" i="19"/>
  <c r="W31" i="19"/>
  <c r="AF31" i="19"/>
  <c r="W12" i="19"/>
  <c r="AF12" i="19"/>
  <c r="R28" i="18"/>
  <c r="Q28" i="19"/>
  <c r="R28" i="19" s="1"/>
  <c r="R12" i="18"/>
  <c r="Q12" i="19"/>
  <c r="L36" i="20"/>
  <c r="O36" i="20"/>
  <c r="P36" i="20" s="1"/>
  <c r="X19" i="20"/>
  <c r="AA19" i="2"/>
  <c r="U34" i="2"/>
  <c r="AG42" i="2"/>
  <c r="AC41" i="3"/>
  <c r="AE41" i="3" s="1"/>
  <c r="P24" i="8"/>
  <c r="X24" i="8"/>
  <c r="AE41" i="5"/>
  <c r="W32" i="19"/>
  <c r="W18" i="19"/>
  <c r="Q30" i="19"/>
  <c r="R30" i="18"/>
  <c r="Q10" i="19"/>
  <c r="R20" i="18"/>
  <c r="R32" i="18"/>
  <c r="AQ35" i="5"/>
  <c r="S35" i="2"/>
  <c r="AO16" i="5"/>
  <c r="AE36" i="13"/>
  <c r="W36" i="13"/>
  <c r="AC21" i="18"/>
  <c r="AC12" i="18"/>
  <c r="X20" i="20"/>
  <c r="S26" i="20"/>
  <c r="X32" i="20"/>
  <c r="AE14" i="20"/>
  <c r="AE26" i="20" s="1"/>
  <c r="O14" i="20"/>
  <c r="M31" i="18" l="1"/>
  <c r="M18" i="18"/>
  <c r="L18" i="19"/>
  <c r="M30" i="18"/>
  <c r="T23" i="18"/>
  <c r="AE23" i="18" s="1"/>
  <c r="P48" i="8"/>
  <c r="P50" i="8"/>
  <c r="AO27" i="5"/>
  <c r="AQ16" i="5"/>
  <c r="K24" i="3"/>
  <c r="K19" i="3"/>
  <c r="K21" i="3"/>
  <c r="I16" i="3"/>
  <c r="K14" i="3"/>
  <c r="K23" i="3"/>
  <c r="Y16" i="3"/>
  <c r="U24" i="2"/>
  <c r="Q24" i="3"/>
  <c r="S24" i="3" s="1"/>
  <c r="M19" i="18"/>
  <c r="L19" i="19"/>
  <c r="S21" i="2"/>
  <c r="O20" i="3"/>
  <c r="AE16" i="5"/>
  <c r="Y25" i="3"/>
  <c r="R27" i="4"/>
  <c r="P31" i="4"/>
  <c r="AB14" i="20"/>
  <c r="AA26" i="20"/>
  <c r="Y21" i="2"/>
  <c r="Y27" i="2" s="1"/>
  <c r="U20" i="3"/>
  <c r="O26" i="20"/>
  <c r="P14" i="20"/>
  <c r="AC23" i="20"/>
  <c r="AE34" i="20"/>
  <c r="AE38" i="20" s="1"/>
  <c r="U35" i="2"/>
  <c r="Q35" i="3"/>
  <c r="S35" i="3" s="1"/>
  <c r="R10" i="19"/>
  <c r="R16" i="19"/>
  <c r="R23" i="19"/>
  <c r="R36" i="19"/>
  <c r="R32" i="19"/>
  <c r="R14" i="19"/>
  <c r="R17" i="19"/>
  <c r="R20" i="19"/>
  <c r="R21" i="19"/>
  <c r="R42" i="19"/>
  <c r="T31" i="8"/>
  <c r="X27" i="8"/>
  <c r="V27" i="8"/>
  <c r="K34" i="20"/>
  <c r="I23" i="20"/>
  <c r="L26" i="20"/>
  <c r="AC14" i="18"/>
  <c r="AA26" i="18"/>
  <c r="AA16" i="2"/>
  <c r="AD27" i="4"/>
  <c r="AB31" i="4"/>
  <c r="K18" i="3"/>
  <c r="R41" i="19"/>
  <c r="R29" i="19"/>
  <c r="W27" i="5"/>
  <c r="Y21" i="5"/>
  <c r="M23" i="13"/>
  <c r="O34" i="13"/>
  <c r="O38" i="13" s="1"/>
  <c r="AH27" i="4"/>
  <c r="AJ21" i="4"/>
  <c r="S49" i="13"/>
  <c r="S38" i="13"/>
  <c r="S41" i="13" s="1"/>
  <c r="X43" i="4"/>
  <c r="V49" i="4"/>
  <c r="V47" i="4"/>
  <c r="S34" i="20"/>
  <c r="Q23" i="20"/>
  <c r="T26" i="20"/>
  <c r="R12" i="19"/>
  <c r="AU31" i="5"/>
  <c r="AW27" i="5"/>
  <c r="W14" i="20"/>
  <c r="AI46" i="20"/>
  <c r="R19" i="19"/>
  <c r="L27" i="5"/>
  <c r="J31" i="5"/>
  <c r="AG21" i="2"/>
  <c r="AC21" i="3"/>
  <c r="AE21" i="3" s="1"/>
  <c r="J31" i="8"/>
  <c r="L27" i="8"/>
  <c r="AC23" i="13"/>
  <c r="AE34" i="13"/>
  <c r="AE38" i="13" s="1"/>
  <c r="AC16" i="3"/>
  <c r="AE34" i="3"/>
  <c r="AE23" i="3"/>
  <c r="AE18" i="3"/>
  <c r="AE25" i="3"/>
  <c r="K25" i="3"/>
  <c r="K34" i="3"/>
  <c r="Q34" i="18"/>
  <c r="Q26" i="19"/>
  <c r="R26" i="19" s="1"/>
  <c r="R26" i="18"/>
  <c r="AC21" i="5"/>
  <c r="AE21" i="5" s="1"/>
  <c r="AE19" i="3"/>
  <c r="AE27" i="2"/>
  <c r="L38" i="9"/>
  <c r="J44" i="9"/>
  <c r="Y14" i="3"/>
  <c r="Y34" i="3"/>
  <c r="R30" i="19"/>
  <c r="Y18" i="3"/>
  <c r="Q27" i="9"/>
  <c r="P31" i="9"/>
  <c r="P38" i="9" s="1"/>
  <c r="P44" i="9" s="1"/>
  <c r="W38" i="13"/>
  <c r="AI34" i="13"/>
  <c r="AI38" i="13" s="1"/>
  <c r="AI42" i="13" s="1"/>
  <c r="AE42" i="13" s="1"/>
  <c r="AG23" i="13"/>
  <c r="AA23" i="2"/>
  <c r="W23" i="3"/>
  <c r="Y23" i="3" s="1"/>
  <c r="J38" i="4"/>
  <c r="L31" i="4"/>
  <c r="K41" i="3"/>
  <c r="Y24" i="3"/>
  <c r="W14" i="18"/>
  <c r="AE14" i="18"/>
  <c r="V26" i="18"/>
  <c r="AF14" i="18"/>
  <c r="M10" i="18"/>
  <c r="M36" i="18"/>
  <c r="M28" i="18"/>
  <c r="M29" i="18"/>
  <c r="M42" i="18"/>
  <c r="L14" i="18"/>
  <c r="M20" i="18"/>
  <c r="L10" i="19"/>
  <c r="M32" i="19" s="1"/>
  <c r="M16" i="18"/>
  <c r="M17" i="18"/>
  <c r="M12" i="18"/>
  <c r="R18" i="19"/>
  <c r="M32" i="18"/>
  <c r="P21" i="5"/>
  <c r="U16" i="2"/>
  <c r="S27" i="2"/>
  <c r="W41" i="3"/>
  <c r="Y41" i="3" s="1"/>
  <c r="AA42" i="2"/>
  <c r="Y35" i="3"/>
  <c r="V41" i="18" l="1"/>
  <c r="AE41" i="18" s="1"/>
  <c r="W23" i="18"/>
  <c r="AF23" i="18"/>
  <c r="M31" i="19"/>
  <c r="M18" i="19"/>
  <c r="M19" i="19"/>
  <c r="AA27" i="2"/>
  <c r="Y31" i="2"/>
  <c r="J50" i="9"/>
  <c r="L44" i="9"/>
  <c r="J48" i="9"/>
  <c r="Q34" i="19"/>
  <c r="R34" i="19" s="1"/>
  <c r="Q38" i="18"/>
  <c r="R34" i="18"/>
  <c r="AE16" i="3"/>
  <c r="AC27" i="3"/>
  <c r="L31" i="8"/>
  <c r="J38" i="8"/>
  <c r="W26" i="20"/>
  <c r="X14" i="20"/>
  <c r="AB26" i="20"/>
  <c r="Y23" i="20"/>
  <c r="U23" i="20" s="1"/>
  <c r="AA34" i="20"/>
  <c r="R21" i="5"/>
  <c r="P27" i="5"/>
  <c r="M14" i="18"/>
  <c r="L26" i="18"/>
  <c r="P48" i="9"/>
  <c r="P50" i="9"/>
  <c r="V31" i="8"/>
  <c r="T38" i="8"/>
  <c r="U21" i="2"/>
  <c r="Q21" i="3"/>
  <c r="AG27" i="2"/>
  <c r="AE31" i="2"/>
  <c r="AU38" i="5"/>
  <c r="AW31" i="5"/>
  <c r="S38" i="20"/>
  <c r="T34" i="20"/>
  <c r="AH31" i="4"/>
  <c r="AJ27" i="4"/>
  <c r="W31" i="5"/>
  <c r="Y27" i="5"/>
  <c r="AD31" i="4"/>
  <c r="AB38" i="4"/>
  <c r="AC26" i="18"/>
  <c r="AA34" i="18"/>
  <c r="K38" i="20"/>
  <c r="L34" i="20"/>
  <c r="AQ27" i="5"/>
  <c r="AO31" i="5"/>
  <c r="U27" i="2"/>
  <c r="S31" i="2"/>
  <c r="M29" i="19"/>
  <c r="M20" i="19"/>
  <c r="M17" i="19"/>
  <c r="M10" i="19"/>
  <c r="M12" i="19"/>
  <c r="L14" i="19"/>
  <c r="M14" i="19" s="1"/>
  <c r="M28" i="19"/>
  <c r="M36" i="19"/>
  <c r="M16" i="19"/>
  <c r="M42" i="19"/>
  <c r="AE26" i="18"/>
  <c r="V34" i="18"/>
  <c r="AF26" i="18"/>
  <c r="W26" i="18"/>
  <c r="L38" i="4"/>
  <c r="J43" i="4"/>
  <c r="M30" i="19"/>
  <c r="L31" i="5"/>
  <c r="J38" i="5"/>
  <c r="O41" i="13"/>
  <c r="O46" i="13" s="1"/>
  <c r="S46" i="13"/>
  <c r="W41" i="13"/>
  <c r="W46" i="13" s="1"/>
  <c r="P26" i="20"/>
  <c r="O34" i="20"/>
  <c r="M23" i="20"/>
  <c r="AA21" i="2"/>
  <c r="W21" i="3"/>
  <c r="P38" i="4"/>
  <c r="R31" i="4"/>
  <c r="AC27" i="5"/>
  <c r="I27" i="3"/>
  <c r="K16" i="3"/>
  <c r="AF41" i="18" l="1"/>
  <c r="W41" i="18"/>
  <c r="V46" i="18"/>
  <c r="AF46" i="18" s="1"/>
  <c r="J23" i="18"/>
  <c r="M23" i="18" s="1"/>
  <c r="AG31" i="2"/>
  <c r="AE38" i="2"/>
  <c r="AE27" i="3"/>
  <c r="AC31" i="3"/>
  <c r="Y38" i="2"/>
  <c r="AA31" i="2"/>
  <c r="P43" i="4"/>
  <c r="R38" i="4"/>
  <c r="L43" i="4"/>
  <c r="J49" i="4"/>
  <c r="J47" i="4"/>
  <c r="W34" i="18"/>
  <c r="AE34" i="18"/>
  <c r="V38" i="18"/>
  <c r="AF34" i="18"/>
  <c r="S38" i="2"/>
  <c r="U31" i="2"/>
  <c r="AB43" i="4"/>
  <c r="AD43" i="4" s="1"/>
  <c r="AD38" i="4"/>
  <c r="S41" i="20"/>
  <c r="T38" i="20"/>
  <c r="P31" i="5"/>
  <c r="R27" i="5"/>
  <c r="W34" i="20"/>
  <c r="X26" i="20"/>
  <c r="K27" i="3"/>
  <c r="I31" i="3"/>
  <c r="O38" i="20"/>
  <c r="P38" i="20" s="1"/>
  <c r="P34" i="20"/>
  <c r="J43" i="5"/>
  <c r="L38" i="5"/>
  <c r="K41" i="20"/>
  <c r="L38" i="20"/>
  <c r="S21" i="3"/>
  <c r="Q27" i="3"/>
  <c r="T44" i="8"/>
  <c r="X38" i="8"/>
  <c r="V38" i="8"/>
  <c r="AB34" i="20"/>
  <c r="AA38" i="20"/>
  <c r="L38" i="8"/>
  <c r="J44" i="8"/>
  <c r="AC31" i="5"/>
  <c r="AE27" i="5"/>
  <c r="Y21" i="3"/>
  <c r="W27" i="3"/>
  <c r="AO38" i="5"/>
  <c r="AQ31" i="5"/>
  <c r="AC34" i="18"/>
  <c r="AA38" i="18"/>
  <c r="AC38" i="18" s="1"/>
  <c r="W38" i="5"/>
  <c r="Y31" i="5"/>
  <c r="AH38" i="4"/>
  <c r="AJ31" i="4"/>
  <c r="AU43" i="5"/>
  <c r="AW38" i="5"/>
  <c r="L26" i="19"/>
  <c r="M26" i="19" s="1"/>
  <c r="L34" i="18"/>
  <c r="M26" i="18"/>
  <c r="R38" i="18"/>
  <c r="Q38" i="19"/>
  <c r="R38" i="19" s="1"/>
  <c r="AE46" i="18" l="1"/>
  <c r="J23" i="19"/>
  <c r="M23" i="19" s="1"/>
  <c r="AJ38" i="4"/>
  <c r="AH43" i="4"/>
  <c r="Y38" i="5"/>
  <c r="W43" i="5"/>
  <c r="S46" i="20"/>
  <c r="T41" i="20"/>
  <c r="O41" i="20"/>
  <c r="W38" i="18"/>
  <c r="AF38" i="18"/>
  <c r="AE38" i="18"/>
  <c r="AB38" i="20"/>
  <c r="AA41" i="20"/>
  <c r="T50" i="8"/>
  <c r="T48" i="8"/>
  <c r="X48" i="8" s="1"/>
  <c r="V44" i="8"/>
  <c r="X44" i="8"/>
  <c r="K46" i="20"/>
  <c r="L41" i="20"/>
  <c r="W38" i="20"/>
  <c r="X38" i="20" s="1"/>
  <c r="X34" i="20"/>
  <c r="R31" i="5"/>
  <c r="P38" i="5"/>
  <c r="AA38" i="2"/>
  <c r="Y44" i="2"/>
  <c r="AU49" i="5"/>
  <c r="AU47" i="5"/>
  <c r="AW43" i="5"/>
  <c r="AO43" i="5"/>
  <c r="AQ38" i="5"/>
  <c r="AE31" i="5"/>
  <c r="AC38" i="5"/>
  <c r="S27" i="3"/>
  <c r="Q31" i="3"/>
  <c r="I38" i="3"/>
  <c r="K31" i="3"/>
  <c r="U38" i="2"/>
  <c r="S44" i="2"/>
  <c r="AE31" i="3"/>
  <c r="AC38" i="3"/>
  <c r="M34" i="18"/>
  <c r="L34" i="19"/>
  <c r="M34" i="19" s="1"/>
  <c r="L38" i="18"/>
  <c r="Y27" i="3"/>
  <c r="W31" i="3"/>
  <c r="L44" i="8"/>
  <c r="J48" i="8"/>
  <c r="J50" i="8"/>
  <c r="L43" i="5"/>
  <c r="J49" i="5"/>
  <c r="J47" i="5"/>
  <c r="P49" i="4"/>
  <c r="P47" i="4"/>
  <c r="R43" i="4"/>
  <c r="AE44" i="2"/>
  <c r="AG38" i="2"/>
  <c r="AC43" i="3" l="1"/>
  <c r="AE38" i="3"/>
  <c r="K38" i="3"/>
  <c r="I43" i="3"/>
  <c r="R38" i="5"/>
  <c r="P43" i="5"/>
  <c r="AJ43" i="4"/>
  <c r="AH49" i="4"/>
  <c r="AH47" i="4"/>
  <c r="Y31" i="3"/>
  <c r="W38" i="3"/>
  <c r="Q38" i="3"/>
  <c r="S31" i="3"/>
  <c r="Y50" i="2"/>
  <c r="AA44" i="2"/>
  <c r="Y48" i="2"/>
  <c r="Y59" i="2"/>
  <c r="S50" i="2"/>
  <c r="S48" i="2"/>
  <c r="U44" i="2"/>
  <c r="AO49" i="5"/>
  <c r="AQ43" i="5"/>
  <c r="AO47" i="5"/>
  <c r="L41" i="18"/>
  <c r="AA46" i="20"/>
  <c r="AB41" i="20"/>
  <c r="W41" i="20"/>
  <c r="AE41" i="20"/>
  <c r="AE46" i="20" s="1"/>
  <c r="W49" i="5"/>
  <c r="Y43" i="5"/>
  <c r="W47" i="5"/>
  <c r="AE59" i="2"/>
  <c r="AE50" i="2"/>
  <c r="AG44" i="2"/>
  <c r="AE48" i="2"/>
  <c r="L38" i="19"/>
  <c r="M38" i="19" s="1"/>
  <c r="M38" i="18"/>
  <c r="AC43" i="5"/>
  <c r="AE38" i="5"/>
  <c r="O46" i="20"/>
  <c r="P41" i="20"/>
  <c r="L46" i="18" l="1"/>
  <c r="L46" i="19" s="1"/>
  <c r="W46" i="20"/>
  <c r="X41" i="20"/>
  <c r="S38" i="3"/>
  <c r="Q43" i="3"/>
  <c r="I47" i="3"/>
  <c r="K43" i="3"/>
  <c r="I49" i="3"/>
  <c r="I59" i="3"/>
  <c r="L41" i="19"/>
  <c r="M41" i="19" s="1"/>
  <c r="M41" i="18"/>
  <c r="W43" i="3"/>
  <c r="Y38" i="3"/>
  <c r="AC47" i="5"/>
  <c r="AC49" i="5"/>
  <c r="AE43" i="5"/>
  <c r="P49" i="5"/>
  <c r="R43" i="5"/>
  <c r="P47" i="5"/>
  <c r="AC49" i="3"/>
  <c r="AC59" i="3"/>
  <c r="AC47" i="3"/>
  <c r="AE43" i="3"/>
  <c r="W59" i="3" l="1"/>
  <c r="Y43" i="3"/>
  <c r="W49" i="3"/>
  <c r="W47" i="3"/>
  <c r="Q47" i="3"/>
  <c r="S43" i="3"/>
  <c r="Q59" i="3"/>
  <c r="Q49" i="3"/>
</calcChain>
</file>

<file path=xl/sharedStrings.xml><?xml version="1.0" encoding="utf-8"?>
<sst xmlns="http://schemas.openxmlformats.org/spreadsheetml/2006/main" count="612" uniqueCount="210">
  <si>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</si>
  <si>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</si>
  <si>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</si>
  <si>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</si>
  <si>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</si>
  <si>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</si>
  <si>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</si>
  <si>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</si>
  <si>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</si>
  <si>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</si>
  <si>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</si>
  <si>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</si>
  <si>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</si>
  <si>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</si>
  <si>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</si>
  <si>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</si>
  <si>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</si>
  <si>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</si>
  <si>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</si>
  <si>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</si>
  <si>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</si>
  <si>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</si>
  <si>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</si>
  <si>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</si>
  <si>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</si>
  <si>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</si>
  <si>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</si>
  <si>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</si>
  <si>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</si>
  <si>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</si>
  <si>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</si>
  <si>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</si>
  <si>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</si>
  <si>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</si>
  <si>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</si>
  <si>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</si>
  <si>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</si>
  <si>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</si>
  <si>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</si>
  <si>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</si>
  <si>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</si>
  <si>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</si>
  <si>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</si>
  <si>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</si>
  <si>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</si>
  <si>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</si>
  <si>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</si>
  <si>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</si>
  <si>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</si>
  <si>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</si>
  <si>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</si>
  <si>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</si>
  <si>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</si>
  <si>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</si>
  <si>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</si>
  <si>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</si>
  <si>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</si>
  <si>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</si>
  <si>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</si>
  <si>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</si>
  <si>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</si>
  <si>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</si>
  <si>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</si>
  <si>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</si>
  <si>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</si>
  <si>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</si>
  <si>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</si>
  <si>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</si>
  <si>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</si>
  <si>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</si>
  <si>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</si>
  <si>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</si>
  <si>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</si>
  <si>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</si>
  <si>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</si>
  <si>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</si>
  <si>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</si>
  <si>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</si>
  <si>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</si>
  <si>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</si>
  <si>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</si>
  <si>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</si>
  <si>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</si>
  <si>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</si>
  <si>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</si>
  <si>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</si>
  <si>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</si>
  <si>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</si>
  <si>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</si>
  <si>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</si>
  <si>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</si>
  <si>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</si>
  <si>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</si>
  <si>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</si>
  <si>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</si>
  <si>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</si>
  <si>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</si>
  <si>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</si>
  <si>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</si>
  <si>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</si>
  <si>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</si>
  <si>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</si>
  <si>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</si>
  <si>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</si>
  <si>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</si>
  <si>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</si>
  <si>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</si>
  <si>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</si>
  <si>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</si>
  <si>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</si>
  <si>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</si>
  <si>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</si>
  <si>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</si>
  <si>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</si>
  <si>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</si>
  <si>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</si>
  <si>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</si>
  <si>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</si>
  <si>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</si>
  <si>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</si>
  <si>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</si>
  <si>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</si>
  <si>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</si>
  <si>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</si>
  <si>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</si>
  <si>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</si>
  <si>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</si>
  <si>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</si>
  <si>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</si>
  <si>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</si>
  <si>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</si>
  <si>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</si>
  <si>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</si>
  <si>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</si>
  <si>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</si>
  <si>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</si>
  <si>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</si>
  <si>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</si>
  <si>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</si>
  <si>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</si>
  <si>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</si>
  <si>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</si>
  <si>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</si>
  <si>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</si>
  <si>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übriges Finanzergebnis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</si>
  <si>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</si>
  <si>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</si>
  <si>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</si>
  <si>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</si>
  <si>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</si>
  <si>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</si>
  <si>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</si>
  <si>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</si>
  <si>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</si>
  <si>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</si>
  <si>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</si>
  <si>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</si>
  <si>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</si>
  <si>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</si>
  <si>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</si>
  <si>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</si>
  <si>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</si>
  <si>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</si>
  <si>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</si>
  <si>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</si>
  <si>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</si>
  <si>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</si>
  <si>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</si>
  <si>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QI 2008/2009</t>
  </si>
  <si>
    <t>QII 2008/2009</t>
  </si>
  <si>
    <t>6 Monate 2008/2009</t>
  </si>
  <si>
    <t>QIII 2008/2009</t>
  </si>
  <si>
    <t>9 Monate 2008/2009</t>
  </si>
  <si>
    <t>QIV 2008/2009</t>
  </si>
  <si>
    <t>GJ 2008/2009</t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</si>
  <si>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</si>
  <si>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</si>
  <si>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</si>
  <si>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</si>
  <si>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</si>
  <si>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</si>
  <si>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</si>
  <si>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</si>
  <si>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</si>
  <si>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</si>
  <si>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</si>
  <si>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</si>
  <si>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</si>
  <si>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</si>
  <si>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</si>
  <si>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</si>
  <si>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</si>
  <si>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Non-controlling interest</t>
  </si>
  <si>
    <t>(7)</t>
  </si>
  <si>
    <t>General administrative expenses</t>
  </si>
  <si>
    <t>Financial year 2013/2014</t>
  </si>
  <si>
    <t>* The prior-year figures are adjusted due to amended IAS 19 regulations.</t>
  </si>
  <si>
    <t>Financial year 2012/2013*</t>
  </si>
  <si>
    <t>The following notes to the consolidated financial statements are an integral part of the audited consolidated financial statements.</t>
  </si>
  <si>
    <t>Consolidated income statement (IFRS) for the period from 1 October 2013 to 30 September 2014</t>
  </si>
  <si>
    <t>4th quarter 2013/2014</t>
  </si>
  <si>
    <t>1 July 2014 - 
30 September 2014</t>
  </si>
  <si>
    <t>4th quarter 2012/2013*</t>
  </si>
  <si>
    <t>1 July 2013 - 
30 September 2013</t>
  </si>
  <si>
    <t>1 October 2013 - 
30 September 2014</t>
  </si>
  <si>
    <t>1 October 2012 - 
30 September 2013</t>
  </si>
  <si>
    <t>Interest balance from defined benefit pension plans</t>
  </si>
  <si>
    <t>(32)</t>
  </si>
  <si>
    <t>(2c) (2v) (6)</t>
  </si>
  <si>
    <t>(2r)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</si>
</sst>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0_);\(#,##0\);&quot;-    &quot;"/>
    <numFmt numFmtId="166" formatCode="_-* #,##0\ _D_M_-;\-* #,##0\ _D_M_-;_-* &quot;-&quot;??\ _D_M_-;_-@_-"/>
    <numFmt numFmtId="167" formatCode="0.00000"/>
    <numFmt numFmtId="168" formatCode="#,##0.00_);\(#,##0.00\);&quot;-    &quot;"/>
    <numFmt numFmtId="169" formatCode="#,##0.000_);\(#,##0.000\);&quot;-    &quot;"/>
    <numFmt numFmtId="170" formatCode="0.0"/>
    <numFmt numFmtId="171" formatCode="0.0%"/>
    <numFmt numFmtId="172" formatCode="0.000"/>
    <numFmt numFmtId="173" formatCode="_([$€]* #,##0.00_);_([$€]* \(#,##0.00\);_([$€]* &quot;-&quot;??_);_(@_)"/>
    <numFmt numFmtId="174" formatCode="#,##0.0000_);\(#,##0.0000\);&quot;-    &quot;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165" fontId="2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0" fontId="3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/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Continuous"/>
    </xf>
    <xf numFmtId="165" fontId="3" fillId="0" borderId="2" xfId="1" applyNumberFormat="1" applyFont="1" applyBorder="1"/>
    <xf numFmtId="164" fontId="3" fillId="0" borderId="2" xfId="1" applyFont="1" applyBorder="1"/>
    <xf numFmtId="0" fontId="2" fillId="0" borderId="0" xfId="1" applyNumberFormat="1" applyFont="1" applyBorder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/>
    <xf numFmtId="49" fontId="2" fillId="0" borderId="0" xfId="1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66" fontId="3" fillId="0" borderId="0" xfId="1" applyNumberFormat="1" applyFont="1"/>
    <xf numFmtId="168" fontId="3" fillId="0" borderId="2" xfId="0" applyNumberFormat="1" applyFont="1" applyBorder="1"/>
    <xf numFmtId="164" fontId="3" fillId="0" borderId="0" xfId="1" applyFont="1" applyBorder="1"/>
    <xf numFmtId="49" fontId="2" fillId="0" borderId="0" xfId="1" applyNumberFormat="1" applyFont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171" fontId="3" fillId="0" borderId="0" xfId="3" applyNumberFormat="1" applyFont="1"/>
    <xf numFmtId="171" fontId="2" fillId="0" borderId="0" xfId="3" applyNumberFormat="1" applyFont="1" applyBorder="1" applyAlignment="1">
      <alignment horizontal="center"/>
    </xf>
    <xf numFmtId="171" fontId="3" fillId="0" borderId="0" xfId="3" applyNumberFormat="1" applyFont="1" applyBorder="1"/>
    <xf numFmtId="171" fontId="0" fillId="0" borderId="0" xfId="3" applyNumberFormat="1" applyFont="1"/>
    <xf numFmtId="0" fontId="2" fillId="0" borderId="0" xfId="1" applyNumberFormat="1" applyFont="1" applyBorder="1" applyAlignment="1">
      <alignment horizontal="centerContinuous"/>
    </xf>
    <xf numFmtId="168" fontId="3" fillId="0" borderId="0" xfId="0" applyNumberFormat="1" applyFont="1" applyBorder="1"/>
    <xf numFmtId="3" fontId="3" fillId="0" borderId="0" xfId="0" applyNumberFormat="1" applyFont="1" applyBorder="1"/>
    <xf numFmtId="171" fontId="4" fillId="0" borderId="0" xfId="3" applyNumberFormat="1" applyFont="1" applyAlignment="1"/>
    <xf numFmtId="171" fontId="2" fillId="0" borderId="0" xfId="3" applyNumberFormat="1" applyFont="1" applyAlignment="1">
      <alignment horizontal="centerContinuous"/>
    </xf>
    <xf numFmtId="171" fontId="2" fillId="0" borderId="1" xfId="3" applyNumberFormat="1" applyFont="1" applyBorder="1" applyAlignment="1">
      <alignment horizontal="centerContinuous"/>
    </xf>
    <xf numFmtId="171" fontId="2" fillId="0" borderId="0" xfId="3" applyNumberFormat="1" applyFont="1" applyAlignment="1">
      <alignment horizontal="center"/>
    </xf>
    <xf numFmtId="165" fontId="3" fillId="0" borderId="3" xfId="1" applyNumberFormat="1" applyFont="1" applyBorder="1"/>
    <xf numFmtId="171" fontId="2" fillId="0" borderId="0" xfId="3" applyNumberFormat="1" applyFont="1" applyBorder="1" applyAlignment="1">
      <alignment horizontal="centerContinuous"/>
    </xf>
    <xf numFmtId="171" fontId="2" fillId="0" borderId="1" xfId="3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71" fontId="1" fillId="0" borderId="0" xfId="3" applyNumberFormat="1"/>
    <xf numFmtId="168" fontId="3" fillId="0" borderId="2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68" fontId="3" fillId="0" borderId="0" xfId="1" applyNumberFormat="1" applyFont="1"/>
    <xf numFmtId="169" fontId="3" fillId="0" borderId="0" xfId="1" applyNumberFormat="1" applyFont="1"/>
    <xf numFmtId="0" fontId="6" fillId="0" borderId="0" xfId="0" applyFont="1" applyFill="1"/>
    <xf numFmtId="165" fontId="7" fillId="0" borderId="0" xfId="1" applyNumberFormat="1" applyFont="1" applyFill="1" applyAlignment="1">
      <alignment horizontal="center"/>
    </xf>
    <xf numFmtId="171" fontId="7" fillId="0" borderId="0" xfId="3" applyNumberFormat="1" applyFont="1" applyFill="1" applyBorder="1" applyAlignment="1">
      <alignment horizontal="center"/>
    </xf>
    <xf numFmtId="171" fontId="7" fillId="0" borderId="0" xfId="3" applyNumberFormat="1" applyFont="1" applyFill="1" applyAlignment="1">
      <alignment horizontal="center"/>
    </xf>
    <xf numFmtId="9" fontId="6" fillId="0" borderId="0" xfId="3" applyFont="1" applyFill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71" fontId="6" fillId="0" borderId="0" xfId="3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71" fontId="8" fillId="0" borderId="0" xfId="3" applyNumberFormat="1" applyFont="1" applyFill="1" applyAlignment="1"/>
    <xf numFmtId="171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71" fontId="7" fillId="0" borderId="1" xfId="3" applyNumberFormat="1" applyFont="1" applyFill="1" applyBorder="1" applyAlignment="1">
      <alignment horizontal="centerContinuous"/>
    </xf>
    <xf numFmtId="165" fontId="6" fillId="0" borderId="0" xfId="1" applyNumberFormat="1" applyFont="1" applyFill="1" applyBorder="1" applyAlignment="1">
      <alignment horizontal="center"/>
    </xf>
    <xf numFmtId="171" fontId="6" fillId="0" borderId="0" xfId="3" applyNumberFormat="1" applyFont="1" applyFill="1" applyBorder="1"/>
    <xf numFmtId="165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64" fontId="6" fillId="0" borderId="0" xfId="1" applyFont="1" applyFill="1" applyBorder="1"/>
    <xf numFmtId="4" fontId="6" fillId="0" borderId="2" xfId="1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68" fontId="6" fillId="0" borderId="2" xfId="1" applyNumberFormat="1" applyFont="1" applyFill="1" applyBorder="1"/>
    <xf numFmtId="4" fontId="6" fillId="0" borderId="0" xfId="1" applyNumberFormat="1" applyFont="1" applyFill="1" applyBorder="1"/>
    <xf numFmtId="4" fontId="6" fillId="0" borderId="0" xfId="3" applyNumberFormat="1" applyFont="1" applyFill="1"/>
    <xf numFmtId="168" fontId="6" fillId="0" borderId="0" xfId="1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71" fontId="10" fillId="0" borderId="0" xfId="3" applyNumberFormat="1" applyFont="1" applyFill="1"/>
    <xf numFmtId="165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69" fontId="6" fillId="0" borderId="0" xfId="1" applyNumberFormat="1" applyFont="1" applyFill="1"/>
    <xf numFmtId="172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71" fontId="20" fillId="2" borderId="7" xfId="3" applyNumberFormat="1" applyFont="1" applyFill="1" applyBorder="1"/>
    <xf numFmtId="165" fontId="27" fillId="3" borderId="8" xfId="1" applyNumberFormat="1" applyFont="1" applyFill="1" applyBorder="1"/>
    <xf numFmtId="171" fontId="27" fillId="3" borderId="9" xfId="3" applyNumberFormat="1" applyFont="1" applyFill="1" applyBorder="1" applyAlignment="1"/>
    <xf numFmtId="171" fontId="19" fillId="2" borderId="7" xfId="3" applyNumberFormat="1" applyFont="1" applyFill="1" applyBorder="1"/>
    <xf numFmtId="171" fontId="19" fillId="2" borderId="7" xfId="0" applyNumberFormat="1" applyFont="1" applyFill="1" applyBorder="1"/>
    <xf numFmtId="171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/>
    <xf numFmtId="0" fontId="13" fillId="4" borderId="0" xfId="0" applyFont="1" applyFill="1"/>
    <xf numFmtId="165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165" fontId="21" fillId="4" borderId="0" xfId="1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70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65" fontId="18" fillId="4" borderId="0" xfId="1" applyNumberFormat="1" applyFont="1" applyFill="1"/>
    <xf numFmtId="0" fontId="18" fillId="4" borderId="0" xfId="0" applyFont="1" applyFill="1" applyBorder="1"/>
    <xf numFmtId="165" fontId="21" fillId="4" borderId="0" xfId="1" applyNumberFormat="1" applyFont="1" applyFill="1" applyBorder="1"/>
    <xf numFmtId="165" fontId="21" fillId="4" borderId="1" xfId="1" applyNumberFormat="1" applyFont="1" applyFill="1" applyBorder="1"/>
    <xf numFmtId="165" fontId="18" fillId="4" borderId="1" xfId="1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65" fontId="28" fillId="4" borderId="0" xfId="1" applyNumberFormat="1" applyFont="1" applyFill="1" applyBorder="1"/>
    <xf numFmtId="165" fontId="28" fillId="4" borderId="0" xfId="1" applyNumberFormat="1" applyFont="1" applyFill="1"/>
    <xf numFmtId="0" fontId="28" fillId="4" borderId="0" xfId="0" applyFont="1" applyFill="1" applyBorder="1"/>
    <xf numFmtId="165" fontId="18" fillId="4" borderId="0" xfId="0" applyNumberFormat="1" applyFont="1" applyFill="1"/>
    <xf numFmtId="165" fontId="18" fillId="4" borderId="12" xfId="1" applyNumberFormat="1" applyFont="1" applyFill="1" applyBorder="1"/>
    <xf numFmtId="171" fontId="21" fillId="4" borderId="0" xfId="3" applyNumberFormat="1" applyFont="1" applyFill="1" applyBorder="1"/>
    <xf numFmtId="165" fontId="18" fillId="4" borderId="2" xfId="1" applyNumberFormat="1" applyFont="1" applyFill="1" applyBorder="1"/>
    <xf numFmtId="165" fontId="18" fillId="4" borderId="0" xfId="1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65" fontId="18" fillId="4" borderId="0" xfId="1" applyNumberFormat="1" applyFont="1" applyFill="1" applyBorder="1" applyAlignment="1"/>
    <xf numFmtId="4" fontId="18" fillId="4" borderId="0" xfId="1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174" fontId="21" fillId="4" borderId="0" xfId="1" applyNumberFormat="1" applyFont="1" applyFill="1"/>
    <xf numFmtId="165" fontId="6" fillId="4" borderId="0" xfId="1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1" applyNumberFormat="1" applyFont="1" applyFill="1" applyBorder="1" applyAlignment="1">
      <alignment horizontal="center" vertical="top" wrapText="1"/>
    </xf>
    <xf numFmtId="165" fontId="18" fillId="4" borderId="0" xfId="1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71" fontId="27" fillId="4" borderId="0" xfId="3" applyNumberFormat="1" applyFont="1" applyFill="1" applyBorder="1" applyAlignment="1"/>
    <xf numFmtId="171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71" fontId="27" fillId="4" borderId="0" xfId="3" applyNumberFormat="1" applyFont="1" applyFill="1" applyBorder="1"/>
    <xf numFmtId="171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71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65" fontId="21" fillId="4" borderId="0" xfId="1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65" fontId="18" fillId="0" borderId="12" xfId="1" applyNumberFormat="1" applyFont="1" applyFill="1" applyBorder="1"/>
    <xf numFmtId="165" fontId="18" fillId="0" borderId="2" xfId="1" applyNumberFormat="1" applyFont="1" applyFill="1" applyBorder="1"/>
    <xf numFmtId="4" fontId="18" fillId="0" borderId="2" xfId="1" applyNumberFormat="1" applyFont="1" applyFill="1" applyBorder="1" applyAlignment="1"/>
    <xf numFmtId="169" fontId="21" fillId="4" borderId="0" xfId="1" applyNumberFormat="1" applyFont="1" applyFill="1"/>
    <xf numFmtId="174" fontId="6" fillId="4" borderId="0" xfId="1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1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1" applyNumberFormat="1" applyFont="1" applyFill="1" applyBorder="1"/>
    <xf numFmtId="165" fontId="18" fillId="4" borderId="3" xfId="1" applyNumberFormat="1" applyFont="1" applyFill="1" applyBorder="1"/>
    <xf numFmtId="165" fontId="18" fillId="5" borderId="3" xfId="1" applyNumberFormat="1" applyFont="1" applyFill="1" applyBorder="1"/>
    <xf numFmtId="165" fontId="18" fillId="0" borderId="3" xfId="1" applyNumberFormat="1" applyFont="1" applyFill="1" applyBorder="1"/>
    <xf numFmtId="165" fontId="18" fillId="5" borderId="2" xfId="1" applyNumberFormat="1" applyFont="1" applyFill="1" applyBorder="1"/>
    <xf numFmtId="165" fontId="21" fillId="0" borderId="0" xfId="1" applyNumberFormat="1" applyFont="1" applyFill="1"/>
    <xf numFmtId="3" fontId="18" fillId="5" borderId="0" xfId="0" applyNumberFormat="1" applyFont="1" applyFill="1"/>
    <xf numFmtId="4" fontId="18" fillId="5" borderId="0" xfId="1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65" fontId="18" fillId="5" borderId="0" xfId="1" applyNumberFormat="1" applyFont="1" applyFill="1"/>
    <xf numFmtId="165" fontId="21" fillId="5" borderId="1" xfId="1" applyNumberFormat="1" applyFont="1" applyFill="1" applyBorder="1"/>
    <xf numFmtId="165" fontId="21" fillId="5" borderId="0" xfId="1" applyNumberFormat="1" applyFont="1" applyFill="1" applyBorder="1"/>
    <xf numFmtId="165" fontId="18" fillId="5" borderId="1" xfId="1" applyNumberFormat="1" applyFont="1" applyFill="1" applyBorder="1"/>
    <xf numFmtId="165" fontId="21" fillId="5" borderId="0" xfId="1" applyNumberFormat="1" applyFont="1" applyFill="1"/>
    <xf numFmtId="165" fontId="28" fillId="5" borderId="0" xfId="1" applyNumberFormat="1" applyFont="1" applyFill="1" applyBorder="1"/>
    <xf numFmtId="165" fontId="28" fillId="0" borderId="0" xfId="1" applyNumberFormat="1" applyFont="1" applyFill="1"/>
    <xf numFmtId="165" fontId="28" fillId="0" borderId="0" xfId="1" applyNumberFormat="1" applyFont="1" applyFill="1" applyBorder="1"/>
    <xf numFmtId="165" fontId="18" fillId="5" borderId="12" xfId="1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71" fontId="6" fillId="4" borderId="0" xfId="3" applyNumberFormat="1" applyFont="1" applyFill="1"/>
    <xf numFmtId="9" fontId="6" fillId="4" borderId="0" xfId="3" applyFont="1" applyFill="1"/>
    <xf numFmtId="165" fontId="6" fillId="4" borderId="0" xfId="0" applyNumberFormat="1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1" applyNumberFormat="1" applyFont="1" applyFill="1" applyBorder="1"/>
    <xf numFmtId="165" fontId="18" fillId="5" borderId="0" xfId="1" applyNumberFormat="1" applyFont="1" applyFill="1" applyAlignment="1">
      <alignment horizontal="center"/>
    </xf>
    <xf numFmtId="165" fontId="21" fillId="4" borderId="2" xfId="1" applyNumberFormat="1" applyFont="1" applyFill="1" applyBorder="1"/>
    <xf numFmtId="0" fontId="32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65" fontId="21" fillId="4" borderId="16" xfId="1" applyNumberFormat="1" applyFont="1" applyFill="1" applyBorder="1"/>
    <xf numFmtId="165" fontId="21" fillId="4" borderId="9" xfId="1" applyNumberFormat="1" applyFont="1" applyFill="1" applyBorder="1"/>
    <xf numFmtId="165" fontId="18" fillId="4" borderId="12" xfId="0" applyNumberFormat="1" applyFont="1" applyFill="1" applyBorder="1"/>
    <xf numFmtId="165" fontId="18" fillId="4" borderId="17" xfId="1" applyNumberFormat="1" applyFont="1" applyFill="1" applyBorder="1"/>
    <xf numFmtId="0" fontId="23" fillId="4" borderId="0" xfId="0" applyFont="1" applyFill="1"/>
    <xf numFmtId="49" fontId="8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/>
    <xf numFmtId="0" fontId="14" fillId="4" borderId="0" xfId="0" applyFont="1" applyFill="1"/>
    <xf numFmtId="3" fontId="23" fillId="4" borderId="0" xfId="0" applyNumberFormat="1" applyFont="1" applyFill="1"/>
    <xf numFmtId="0" fontId="8" fillId="4" borderId="0" xfId="0" applyFont="1" applyFill="1"/>
    <xf numFmtId="49" fontId="21" fillId="6" borderId="0" xfId="0" applyNumberFormat="1" applyFont="1" applyFill="1" applyAlignment="1">
      <alignment horizontal="center"/>
    </xf>
    <xf numFmtId="49" fontId="10" fillId="6" borderId="0" xfId="0" applyNumberFormat="1" applyFont="1" applyFill="1" applyAlignment="1">
      <alignment horizontal="center"/>
    </xf>
    <xf numFmtId="0" fontId="10" fillId="4" borderId="0" xfId="0" applyFont="1" applyFill="1"/>
    <xf numFmtId="165" fontId="18" fillId="4" borderId="0" xfId="1" applyNumberFormat="1" applyFont="1" applyFill="1" applyAlignment="1">
      <alignment horizontal="center"/>
    </xf>
    <xf numFmtId="165" fontId="18" fillId="4" borderId="0" xfId="1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wrapText="1"/>
    </xf>
    <xf numFmtId="49" fontId="24" fillId="4" borderId="1" xfId="1" applyNumberFormat="1" applyFont="1" applyFill="1" applyBorder="1" applyAlignment="1">
      <alignment horizontal="center" vertical="top" wrapText="1"/>
    </xf>
    <xf numFmtId="165" fontId="21" fillId="4" borderId="3" xfId="1" applyNumberFormat="1" applyFont="1" applyFill="1" applyBorder="1" applyAlignment="1">
      <alignment horizontal="center"/>
    </xf>
    <xf numFmtId="165" fontId="18" fillId="4" borderId="0" xfId="1" applyNumberFormat="1" applyFont="1" applyFill="1" applyAlignment="1">
      <alignment horizontal="center" wrapText="1"/>
    </xf>
    <xf numFmtId="49" fontId="11" fillId="0" borderId="1" xfId="1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2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75" zoomScaleNormal="75" workbookViewId="0">
      <selection activeCell="AN18" sqref="AN1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customWidth="1"/>
    <col min="9" max="10" width="3.140625" style="107" customWidth="1"/>
    <col min="11" max="11" width="9.85546875" style="108" customWidth="1"/>
    <col min="12" max="12" width="1.7109375" style="108" customWidth="1"/>
    <col min="13" max="13" width="15.7109375" style="108" customWidth="1"/>
    <col min="14" max="14" width="9" style="109" customWidth="1"/>
    <col min="15" max="15" width="3.7109375" style="107" customWidth="1"/>
    <col min="16" max="16" width="11.85546875" style="107" customWidth="1"/>
    <col min="17" max="17" width="3.140625" style="107" customWidth="1"/>
    <col min="18" max="18" width="11.5703125" style="107" customWidth="1"/>
    <col min="19" max="19" width="9.85546875" style="107" customWidth="1"/>
    <col min="20" max="20" width="3.140625" style="107" customWidth="1"/>
    <col min="21" max="21" width="9.85546875" style="108" customWidth="1"/>
    <col min="22" max="22" width="1.7109375" style="108" customWidth="1"/>
    <col min="23" max="23" width="15.7109375" style="108" customWidth="1"/>
    <col min="24" max="24" width="9.140625" style="109" bestFit="1" customWidth="1"/>
    <col min="25" max="25" width="3.140625" style="106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2" width="3.5703125" style="109" customWidth="1"/>
    <col min="33" max="16384" width="11.42578125" style="106"/>
  </cols>
  <sheetData>
    <row r="1" spans="1:34" ht="15" customHeight="1" x14ac:dyDescent="0.25"/>
    <row r="2" spans="1:34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</row>
    <row r="3" spans="1:34" x14ac:dyDescent="0.25">
      <c r="A3" s="253" t="s">
        <v>199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4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1"/>
      <c r="L4" s="111"/>
      <c r="M4" s="111"/>
      <c r="N4" s="113"/>
      <c r="O4" s="112"/>
      <c r="P4" s="112"/>
      <c r="Q4" s="112"/>
      <c r="R4" s="112"/>
      <c r="S4" s="112"/>
      <c r="T4" s="112"/>
      <c r="U4" s="111"/>
      <c r="V4" s="111"/>
      <c r="W4" s="111"/>
      <c r="X4" s="113"/>
      <c r="Y4" s="111"/>
      <c r="Z4" s="111"/>
      <c r="AA4" s="111"/>
      <c r="AB4" s="111"/>
      <c r="AC4" s="112"/>
      <c r="AD4" s="113"/>
      <c r="AE4" s="105"/>
      <c r="AF4" s="105"/>
    </row>
    <row r="5" spans="1:34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249" t="s">
        <v>200</v>
      </c>
      <c r="L5" s="249"/>
      <c r="M5" s="249"/>
      <c r="N5" s="105"/>
      <c r="O5" s="117"/>
      <c r="P5" s="249" t="s">
        <v>202</v>
      </c>
      <c r="Q5" s="249"/>
      <c r="R5" s="249"/>
      <c r="S5" s="105"/>
      <c r="T5" s="117"/>
      <c r="U5" s="249" t="s">
        <v>195</v>
      </c>
      <c r="V5" s="249"/>
      <c r="W5" s="249"/>
      <c r="X5" s="105"/>
      <c r="Y5" s="118"/>
      <c r="Z5" s="249" t="s">
        <v>197</v>
      </c>
      <c r="AA5" s="249"/>
      <c r="AB5" s="249"/>
      <c r="AC5" s="155"/>
      <c r="AD5" s="105"/>
      <c r="AE5" s="105"/>
      <c r="AF5" s="105"/>
    </row>
    <row r="6" spans="1:34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120"/>
      <c r="K6" s="251" t="s">
        <v>201</v>
      </c>
      <c r="L6" s="251"/>
      <c r="M6" s="251"/>
      <c r="N6" s="121"/>
      <c r="O6" s="120"/>
      <c r="P6" s="251" t="s">
        <v>203</v>
      </c>
      <c r="Q6" s="251"/>
      <c r="R6" s="251"/>
      <c r="S6" s="121"/>
      <c r="T6" s="120"/>
      <c r="U6" s="251" t="s">
        <v>204</v>
      </c>
      <c r="V6" s="251"/>
      <c r="W6" s="251"/>
      <c r="X6" s="121"/>
      <c r="Y6" s="119"/>
      <c r="Z6" s="251" t="s">
        <v>205</v>
      </c>
      <c r="AA6" s="251"/>
      <c r="AB6" s="251"/>
      <c r="AC6" s="156"/>
      <c r="AD6" s="121"/>
      <c r="AE6" s="121"/>
      <c r="AF6" s="121"/>
    </row>
    <row r="7" spans="1:34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122"/>
      <c r="K7" s="252" t="str">
        <f>"€ '000"</f>
        <v>€ '000</v>
      </c>
      <c r="L7" s="252"/>
      <c r="M7" s="252"/>
      <c r="N7" s="113"/>
      <c r="O7" s="122"/>
      <c r="P7" s="252" t="s">
        <v>103</v>
      </c>
      <c r="Q7" s="252"/>
      <c r="R7" s="252"/>
      <c r="S7" s="113"/>
      <c r="T7" s="122"/>
      <c r="U7" s="252" t="s">
        <v>103</v>
      </c>
      <c r="V7" s="252"/>
      <c r="W7" s="252"/>
      <c r="X7" s="113"/>
      <c r="Y7" s="111"/>
      <c r="Z7" s="252" t="str">
        <f>"€ '000"</f>
        <v>€ '000</v>
      </c>
      <c r="AA7" s="252"/>
      <c r="AB7" s="252"/>
      <c r="AC7" s="123"/>
      <c r="AD7" s="113"/>
      <c r="AE7" s="105"/>
      <c r="AF7" s="105"/>
    </row>
    <row r="8" spans="1:34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124"/>
      <c r="L8" s="124"/>
      <c r="M8" s="247"/>
      <c r="N8" s="91"/>
      <c r="O8" s="117"/>
      <c r="P8" s="124"/>
      <c r="Q8" s="124"/>
      <c r="R8" s="247"/>
      <c r="S8" s="91"/>
      <c r="T8" s="117"/>
      <c r="U8" s="124"/>
      <c r="V8" s="124"/>
      <c r="W8" s="247"/>
      <c r="X8" s="91"/>
      <c r="Y8" s="125"/>
      <c r="Z8" s="124"/>
      <c r="AA8" s="124"/>
      <c r="AB8" s="247"/>
      <c r="AC8" s="157"/>
      <c r="AD8" s="91"/>
      <c r="AE8" s="167"/>
      <c r="AF8" s="177"/>
    </row>
    <row r="9" spans="1:34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124"/>
      <c r="L9" s="124"/>
      <c r="M9" s="247"/>
      <c r="N9" s="94"/>
      <c r="O9" s="117"/>
      <c r="P9" s="124"/>
      <c r="Q9" s="124"/>
      <c r="R9" s="247"/>
      <c r="S9" s="94"/>
      <c r="T9" s="117"/>
      <c r="U9" s="124"/>
      <c r="V9" s="124"/>
      <c r="W9" s="247"/>
      <c r="X9" s="94"/>
      <c r="Y9" s="126"/>
      <c r="Z9" s="124"/>
      <c r="AA9" s="124"/>
      <c r="AB9" s="247"/>
      <c r="AC9" s="157"/>
      <c r="AD9" s="94"/>
      <c r="AE9" s="168"/>
      <c r="AF9" s="168"/>
    </row>
    <row r="10" spans="1:34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244" t="s">
        <v>155</v>
      </c>
      <c r="I10" s="129"/>
      <c r="J10" s="129"/>
      <c r="K10" s="130"/>
      <c r="L10" s="130"/>
      <c r="M10" s="130">
        <v>235532</v>
      </c>
      <c r="N10" s="97">
        <v>1</v>
      </c>
      <c r="O10" s="129"/>
      <c r="P10" s="130"/>
      <c r="Q10" s="130"/>
      <c r="R10" s="130">
        <v>257403</v>
      </c>
      <c r="S10" s="97">
        <v>1</v>
      </c>
      <c r="T10" s="129"/>
      <c r="U10" s="130"/>
      <c r="V10" s="130"/>
      <c r="W10" s="130">
        <v>909255</v>
      </c>
      <c r="X10" s="97">
        <v>1</v>
      </c>
      <c r="Y10" s="131"/>
      <c r="Z10" s="130"/>
      <c r="AA10" s="130"/>
      <c r="AB10" s="130">
        <v>906445</v>
      </c>
      <c r="AC10" s="144"/>
      <c r="AD10" s="97">
        <v>1</v>
      </c>
      <c r="AE10" s="171"/>
      <c r="AF10" s="171"/>
      <c r="AH10" s="195"/>
    </row>
    <row r="11" spans="1:34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29"/>
      <c r="K11" s="130"/>
      <c r="L11" s="130"/>
      <c r="M11" s="130"/>
      <c r="N11" s="97"/>
      <c r="O11" s="129"/>
      <c r="P11" s="130"/>
      <c r="Q11" s="130"/>
      <c r="R11" s="130"/>
      <c r="S11" s="97"/>
      <c r="T11" s="129"/>
      <c r="U11" s="130"/>
      <c r="V11" s="130"/>
      <c r="W11" s="130"/>
      <c r="X11" s="97"/>
      <c r="Y11" s="131"/>
      <c r="Z11" s="130"/>
      <c r="AA11" s="130"/>
      <c r="AB11" s="130"/>
      <c r="AC11" s="144"/>
      <c r="AD11" s="97"/>
      <c r="AE11" s="171"/>
      <c r="AF11" s="171"/>
      <c r="AH11" s="195"/>
    </row>
    <row r="12" spans="1:34" x14ac:dyDescent="0.25">
      <c r="A12" s="118" t="s">
        <v>20</v>
      </c>
      <c r="B12" s="118"/>
      <c r="C12" s="118"/>
      <c r="D12" s="118"/>
      <c r="E12" s="118"/>
      <c r="F12" s="118"/>
      <c r="G12" s="118"/>
      <c r="H12" s="183"/>
      <c r="I12" s="117"/>
      <c r="J12" s="117"/>
      <c r="K12" s="124"/>
      <c r="L12" s="124"/>
      <c r="M12" s="133">
        <v>-107269</v>
      </c>
      <c r="N12" s="100">
        <v>0.45543280743168657</v>
      </c>
      <c r="O12" s="117"/>
      <c r="P12" s="124"/>
      <c r="Q12" s="124"/>
      <c r="R12" s="133">
        <v>-119732</v>
      </c>
      <c r="S12" s="100">
        <v>0.46515386378558138</v>
      </c>
      <c r="T12" s="117"/>
      <c r="U12" s="124"/>
      <c r="V12" s="124"/>
      <c r="W12" s="133">
        <v>-420882</v>
      </c>
      <c r="X12" s="100">
        <v>0.46288664895986276</v>
      </c>
      <c r="Y12" s="126"/>
      <c r="Z12" s="124"/>
      <c r="AA12" s="124"/>
      <c r="AB12" s="133">
        <v>-418986</v>
      </c>
      <c r="AC12" s="132"/>
      <c r="AD12" s="100">
        <v>0.46222992018269171</v>
      </c>
      <c r="AE12" s="171"/>
      <c r="AF12" s="171"/>
      <c r="AH12" s="195"/>
    </row>
    <row r="13" spans="1:34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17"/>
      <c r="K13" s="124"/>
      <c r="L13" s="124"/>
      <c r="M13" s="132"/>
      <c r="N13" s="100"/>
      <c r="O13" s="117"/>
      <c r="P13" s="124"/>
      <c r="Q13" s="124"/>
      <c r="R13" s="132"/>
      <c r="S13" s="100"/>
      <c r="T13" s="117"/>
      <c r="U13" s="124"/>
      <c r="V13" s="124"/>
      <c r="W13" s="132"/>
      <c r="X13" s="100"/>
      <c r="Y13" s="126"/>
      <c r="Z13" s="124"/>
      <c r="AA13" s="124"/>
      <c r="AB13" s="132"/>
      <c r="AC13" s="132"/>
      <c r="AD13" s="100"/>
      <c r="AE13" s="171"/>
      <c r="AF13" s="171"/>
      <c r="AH13" s="195"/>
    </row>
    <row r="14" spans="1:34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3"/>
      <c r="I14" s="122"/>
      <c r="J14" s="122"/>
      <c r="K14" s="130"/>
      <c r="L14" s="130"/>
      <c r="M14" s="134">
        <v>128263</v>
      </c>
      <c r="N14" s="97">
        <v>0.54456719256831343</v>
      </c>
      <c r="O14" s="122"/>
      <c r="P14" s="130"/>
      <c r="Q14" s="130"/>
      <c r="R14" s="134">
        <v>137671</v>
      </c>
      <c r="S14" s="97">
        <v>0.53484613621441868</v>
      </c>
      <c r="T14" s="122"/>
      <c r="U14" s="130"/>
      <c r="V14" s="130"/>
      <c r="W14" s="134">
        <v>488373</v>
      </c>
      <c r="X14" s="97">
        <v>0.53711335104013724</v>
      </c>
      <c r="Y14" s="131"/>
      <c r="Z14" s="130"/>
      <c r="AA14" s="130"/>
      <c r="AB14" s="134">
        <v>487459</v>
      </c>
      <c r="AC14" s="144"/>
      <c r="AD14" s="97">
        <v>0.53777007981730829</v>
      </c>
      <c r="AE14" s="171"/>
      <c r="AF14" s="171"/>
    </row>
    <row r="15" spans="1:34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22"/>
      <c r="K15" s="130"/>
      <c r="L15" s="130"/>
      <c r="M15" s="130"/>
      <c r="N15" s="97"/>
      <c r="O15" s="122"/>
      <c r="P15" s="130"/>
      <c r="Q15" s="130"/>
      <c r="R15" s="130"/>
      <c r="S15" s="97"/>
      <c r="T15" s="122"/>
      <c r="U15" s="130"/>
      <c r="V15" s="130"/>
      <c r="W15" s="130"/>
      <c r="X15" s="97"/>
      <c r="Y15" s="131"/>
      <c r="Z15" s="130"/>
      <c r="AA15" s="130"/>
      <c r="AB15" s="130"/>
      <c r="AC15" s="144"/>
      <c r="AD15" s="97"/>
      <c r="AE15" s="171"/>
      <c r="AF15" s="171"/>
    </row>
    <row r="16" spans="1:34" x14ac:dyDescent="0.25">
      <c r="A16" s="118" t="s">
        <v>22</v>
      </c>
      <c r="B16" s="118"/>
      <c r="C16" s="118"/>
      <c r="D16" s="118"/>
      <c r="E16" s="118"/>
      <c r="F16" s="118"/>
      <c r="G16" s="118"/>
      <c r="H16" s="183"/>
      <c r="I16" s="117"/>
      <c r="J16" s="117"/>
      <c r="K16" s="124"/>
      <c r="L16" s="124"/>
      <c r="M16" s="124">
        <v>-62307</v>
      </c>
      <c r="N16" s="100">
        <v>0.26453730278688248</v>
      </c>
      <c r="O16" s="117"/>
      <c r="P16" s="124"/>
      <c r="Q16" s="124"/>
      <c r="R16" s="124">
        <v>-60243</v>
      </c>
      <c r="S16" s="100">
        <v>0.2340415612871645</v>
      </c>
      <c r="T16" s="117"/>
      <c r="U16" s="124"/>
      <c r="V16" s="124"/>
      <c r="W16" s="124">
        <v>-226126</v>
      </c>
      <c r="X16" s="100">
        <v>0.24869371078520328</v>
      </c>
      <c r="Y16" s="126"/>
      <c r="Z16" s="124"/>
      <c r="AA16" s="124"/>
      <c r="AB16" s="124">
        <v>-215044</v>
      </c>
      <c r="AC16" s="132"/>
      <c r="AD16" s="100">
        <v>0.23723888377121613</v>
      </c>
      <c r="AE16" s="171"/>
      <c r="AF16" s="171"/>
    </row>
    <row r="17" spans="1:34" x14ac:dyDescent="0.25">
      <c r="A17" s="118" t="s">
        <v>194</v>
      </c>
      <c r="B17" s="118"/>
      <c r="C17" s="118"/>
      <c r="D17" s="118"/>
      <c r="E17" s="118"/>
      <c r="F17" s="118"/>
      <c r="G17" s="118"/>
      <c r="H17" s="183"/>
      <c r="I17" s="117"/>
      <c r="J17" s="117"/>
      <c r="K17" s="124"/>
      <c r="L17" s="124"/>
      <c r="M17" s="124">
        <v>-9954</v>
      </c>
      <c r="N17" s="100">
        <v>4.2261773347146037E-2</v>
      </c>
      <c r="O17" s="117"/>
      <c r="P17" s="124"/>
      <c r="Q17" s="124"/>
      <c r="R17" s="124">
        <v>-11801</v>
      </c>
      <c r="S17" s="100">
        <v>4.5846396506645223E-2</v>
      </c>
      <c r="T17" s="117"/>
      <c r="U17" s="124"/>
      <c r="V17" s="124"/>
      <c r="W17" s="124">
        <v>-41791</v>
      </c>
      <c r="X17" s="100">
        <v>4.5961803894397059E-2</v>
      </c>
      <c r="Y17" s="126"/>
      <c r="Z17" s="124"/>
      <c r="AA17" s="124"/>
      <c r="AB17" s="124">
        <v>-42211</v>
      </c>
      <c r="AC17" s="132"/>
      <c r="AD17" s="100">
        <v>4.6567635101964266E-2</v>
      </c>
      <c r="AE17" s="171"/>
      <c r="AF17" s="171"/>
    </row>
    <row r="18" spans="1:34" x14ac:dyDescent="0.25">
      <c r="A18" s="118" t="s">
        <v>113</v>
      </c>
      <c r="B18" s="118"/>
      <c r="C18" s="118"/>
      <c r="D18" s="118"/>
      <c r="E18" s="118"/>
      <c r="F18" s="118"/>
      <c r="G18" s="118"/>
      <c r="H18" s="245" t="s">
        <v>207</v>
      </c>
      <c r="I18" s="117"/>
      <c r="J18" s="117"/>
      <c r="K18" s="124"/>
      <c r="L18" s="124"/>
      <c r="M18" s="124">
        <v>-27442</v>
      </c>
      <c r="N18" s="100">
        <v>0.11651070767454104</v>
      </c>
      <c r="O18" s="117"/>
      <c r="P18" s="124"/>
      <c r="Q18" s="124"/>
      <c r="R18" s="124">
        <v>-26457</v>
      </c>
      <c r="S18" s="100">
        <v>0.10278434983275253</v>
      </c>
      <c r="T18" s="117"/>
      <c r="U18" s="124"/>
      <c r="V18" s="124"/>
      <c r="W18" s="124">
        <v>-99751</v>
      </c>
      <c r="X18" s="100">
        <v>0.10970629801320862</v>
      </c>
      <c r="Y18" s="126"/>
      <c r="Z18" s="124"/>
      <c r="AA18" s="124"/>
      <c r="AB18" s="124">
        <v>-97577</v>
      </c>
      <c r="AC18" s="132"/>
      <c r="AD18" s="100">
        <v>0.10764800953174214</v>
      </c>
      <c r="AE18" s="173"/>
      <c r="AF18" s="173"/>
    </row>
    <row r="19" spans="1:34" hidden="1" x14ac:dyDescent="0.25">
      <c r="A19" s="118" t="s">
        <v>122</v>
      </c>
      <c r="B19" s="118"/>
      <c r="C19" s="118"/>
      <c r="D19" s="118"/>
      <c r="E19" s="118"/>
      <c r="F19" s="118"/>
      <c r="G19" s="118"/>
      <c r="H19" s="244"/>
      <c r="I19" s="117"/>
      <c r="J19" s="117"/>
      <c r="K19" s="132"/>
      <c r="L19" s="132"/>
      <c r="M19" s="124">
        <v>0</v>
      </c>
      <c r="N19" s="100">
        <v>0</v>
      </c>
      <c r="O19" s="117"/>
      <c r="P19" s="132"/>
      <c r="Q19" s="132"/>
      <c r="R19" s="124">
        <v>0</v>
      </c>
      <c r="S19" s="100">
        <v>0</v>
      </c>
      <c r="T19" s="117"/>
      <c r="U19" s="132"/>
      <c r="V19" s="132"/>
      <c r="W19" s="124">
        <v>0</v>
      </c>
      <c r="X19" s="100">
        <v>0</v>
      </c>
      <c r="Y19" s="126"/>
      <c r="Z19" s="132"/>
      <c r="AA19" s="132"/>
      <c r="AB19" s="124">
        <v>0</v>
      </c>
      <c r="AC19" s="132"/>
      <c r="AD19" s="100">
        <v>0</v>
      </c>
      <c r="AE19" s="171"/>
      <c r="AF19" s="171"/>
      <c r="AH19" s="196"/>
    </row>
    <row r="20" spans="1:34" hidden="1" x14ac:dyDescent="0.25">
      <c r="A20" s="118" t="s">
        <v>140</v>
      </c>
      <c r="B20" s="118"/>
      <c r="C20" s="118"/>
      <c r="D20" s="118"/>
      <c r="E20" s="118"/>
      <c r="F20" s="118"/>
      <c r="G20" s="118"/>
      <c r="H20" s="245" t="s">
        <v>156</v>
      </c>
      <c r="I20" s="117"/>
      <c r="J20" s="117"/>
      <c r="K20" s="132"/>
      <c r="L20" s="132"/>
      <c r="M20" s="124">
        <v>0</v>
      </c>
      <c r="N20" s="100">
        <v>0</v>
      </c>
      <c r="O20" s="117"/>
      <c r="P20" s="132"/>
      <c r="Q20" s="132"/>
      <c r="R20" s="124">
        <v>0</v>
      </c>
      <c r="S20" s="100">
        <v>0</v>
      </c>
      <c r="T20" s="117"/>
      <c r="U20" s="132"/>
      <c r="V20" s="132"/>
      <c r="W20" s="124">
        <v>0</v>
      </c>
      <c r="X20" s="100">
        <v>0</v>
      </c>
      <c r="Y20" s="126"/>
      <c r="Z20" s="132"/>
      <c r="AA20" s="132"/>
      <c r="AB20" s="124">
        <v>-17</v>
      </c>
      <c r="AC20" s="132"/>
      <c r="AD20" s="100">
        <v>1.8754585220283634E-5</v>
      </c>
      <c r="AE20" s="171"/>
      <c r="AF20" s="171"/>
      <c r="AH20" s="196"/>
    </row>
    <row r="21" spans="1:34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9"/>
      <c r="K21" s="124"/>
      <c r="L21" s="124"/>
      <c r="M21" s="133">
        <v>0</v>
      </c>
      <c r="N21" s="100">
        <v>0</v>
      </c>
      <c r="O21" s="129"/>
      <c r="P21" s="124"/>
      <c r="Q21" s="124"/>
      <c r="R21" s="133">
        <v>0</v>
      </c>
      <c r="S21" s="100" t="e">
        <v>#DIV/0!</v>
      </c>
      <c r="T21" s="129"/>
      <c r="U21" s="124"/>
      <c r="V21" s="124"/>
      <c r="W21" s="133">
        <v>0</v>
      </c>
      <c r="X21" s="100" t="e">
        <v>#DIV/0!</v>
      </c>
      <c r="Y21" s="126"/>
      <c r="Z21" s="124"/>
      <c r="AA21" s="124"/>
      <c r="AB21" s="133">
        <v>0</v>
      </c>
      <c r="AC21" s="132"/>
      <c r="AD21" s="100">
        <v>0</v>
      </c>
      <c r="AE21" s="171"/>
      <c r="AF21" s="171"/>
    </row>
    <row r="22" spans="1:34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9"/>
      <c r="K22" s="124"/>
      <c r="L22" s="124"/>
      <c r="M22" s="132"/>
      <c r="N22" s="100"/>
      <c r="O22" s="129"/>
      <c r="P22" s="124"/>
      <c r="Q22" s="124"/>
      <c r="R22" s="132"/>
      <c r="S22" s="100"/>
      <c r="T22" s="129"/>
      <c r="U22" s="124"/>
      <c r="V22" s="124"/>
      <c r="W22" s="132"/>
      <c r="X22" s="100"/>
      <c r="Y22" s="126"/>
      <c r="Z22" s="124"/>
      <c r="AA22" s="124"/>
      <c r="AB22" s="132"/>
      <c r="AC22" s="132"/>
      <c r="AD22" s="100"/>
      <c r="AE22" s="168"/>
      <c r="AF22" s="168"/>
    </row>
    <row r="23" spans="1:34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4"/>
      <c r="I23" s="136"/>
      <c r="J23" s="136"/>
      <c r="K23" s="137">
        <v>33065</v>
      </c>
      <c r="L23" s="138"/>
      <c r="M23" s="137"/>
      <c r="N23" s="102">
        <v>0.14038432145101304</v>
      </c>
      <c r="O23" s="136"/>
      <c r="P23" s="137">
        <v>44709</v>
      </c>
      <c r="Q23" s="138"/>
      <c r="R23" s="137"/>
      <c r="S23" s="102">
        <v>0.17369261430519459</v>
      </c>
      <c r="T23" s="136"/>
      <c r="U23" s="137">
        <v>138658</v>
      </c>
      <c r="V23" s="138"/>
      <c r="W23" s="137"/>
      <c r="X23" s="102">
        <v>0.15249627442246674</v>
      </c>
      <c r="Y23" s="139"/>
      <c r="Z23" s="137">
        <v>151329</v>
      </c>
      <c r="AA23" s="138"/>
      <c r="AB23" s="137"/>
      <c r="AC23" s="137"/>
      <c r="AD23" s="102">
        <v>0.16694780157648836</v>
      </c>
      <c r="AE23" s="171"/>
      <c r="AF23" s="171"/>
      <c r="AH23" s="196"/>
    </row>
    <row r="24" spans="1:34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4"/>
      <c r="I24" s="136"/>
      <c r="J24" s="136"/>
      <c r="K24" s="137">
        <v>4505</v>
      </c>
      <c r="L24" s="138"/>
      <c r="M24" s="137"/>
      <c r="N24" s="102"/>
      <c r="O24" s="136"/>
      <c r="P24" s="137">
        <v>5539</v>
      </c>
      <c r="Q24" s="138"/>
      <c r="R24" s="137"/>
      <c r="S24" s="102"/>
      <c r="T24" s="136"/>
      <c r="U24" s="137">
        <v>17953</v>
      </c>
      <c r="V24" s="138"/>
      <c r="W24" s="137"/>
      <c r="X24" s="102"/>
      <c r="Y24" s="139"/>
      <c r="Z24" s="137">
        <v>18719</v>
      </c>
      <c r="AA24" s="138"/>
      <c r="AB24" s="137"/>
      <c r="AC24" s="137"/>
      <c r="AD24" s="102"/>
      <c r="AE24" s="171"/>
      <c r="AF24" s="171"/>
      <c r="AH24" s="196"/>
    </row>
    <row r="25" spans="1:34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9"/>
      <c r="K25" s="124"/>
      <c r="L25" s="124"/>
      <c r="M25" s="132"/>
      <c r="N25" s="100"/>
      <c r="O25" s="129"/>
      <c r="P25" s="124"/>
      <c r="Q25" s="124"/>
      <c r="R25" s="132"/>
      <c r="S25" s="100"/>
      <c r="T25" s="129"/>
      <c r="U25" s="124"/>
      <c r="V25" s="124"/>
      <c r="W25" s="132"/>
      <c r="X25" s="100"/>
      <c r="Y25" s="126"/>
      <c r="Z25" s="124"/>
      <c r="AA25" s="124"/>
      <c r="AB25" s="132"/>
      <c r="AC25" s="132"/>
      <c r="AD25" s="100"/>
      <c r="AE25" s="168"/>
      <c r="AF25" s="168"/>
    </row>
    <row r="26" spans="1:34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3"/>
      <c r="I26" s="122"/>
      <c r="J26" s="122"/>
      <c r="K26" s="236"/>
      <c r="L26" s="236"/>
      <c r="M26" s="237">
        <v>28560</v>
      </c>
      <c r="N26" s="97">
        <v>0.1212574087597439</v>
      </c>
      <c r="O26" s="122"/>
      <c r="P26" s="141"/>
      <c r="Q26" s="141"/>
      <c r="R26" s="237">
        <v>39170</v>
      </c>
      <c r="S26" s="97">
        <v>0.15217382858785639</v>
      </c>
      <c r="T26" s="122"/>
      <c r="U26" s="141"/>
      <c r="V26" s="141"/>
      <c r="W26" s="237">
        <v>120705</v>
      </c>
      <c r="X26" s="97">
        <v>0.13275153834732831</v>
      </c>
      <c r="Y26" s="131"/>
      <c r="Z26" s="236"/>
      <c r="AA26" s="236"/>
      <c r="AB26" s="237">
        <v>132610</v>
      </c>
      <c r="AC26" s="144"/>
      <c r="AD26" s="97">
        <v>0.14629679682716545</v>
      </c>
      <c r="AE26" s="171"/>
      <c r="AF26" s="171"/>
    </row>
    <row r="27" spans="1:34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17"/>
      <c r="K27" s="124"/>
      <c r="L27" s="124"/>
      <c r="M27" s="124"/>
      <c r="N27" s="101"/>
      <c r="O27" s="117"/>
      <c r="P27" s="124"/>
      <c r="Q27" s="124"/>
      <c r="R27" s="124"/>
      <c r="S27" s="101"/>
      <c r="T27" s="117"/>
      <c r="U27" s="124"/>
      <c r="V27" s="124"/>
      <c r="W27" s="124"/>
      <c r="X27" s="101"/>
      <c r="Y27" s="126"/>
      <c r="Z27" s="124"/>
      <c r="AA27" s="124"/>
      <c r="AB27" s="124"/>
      <c r="AC27" s="132"/>
      <c r="AD27" s="101"/>
      <c r="AE27" s="168"/>
      <c r="AF27" s="168"/>
    </row>
    <row r="28" spans="1:34" ht="18" hidden="1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244"/>
      <c r="I28" s="117"/>
      <c r="J28" s="117"/>
      <c r="K28" s="124"/>
      <c r="L28" s="124"/>
      <c r="M28" s="124">
        <v>0</v>
      </c>
      <c r="N28" s="100">
        <v>0</v>
      </c>
      <c r="O28" s="117"/>
      <c r="P28" s="124"/>
      <c r="Q28" s="124"/>
      <c r="R28" s="124">
        <v>0</v>
      </c>
      <c r="S28" s="100">
        <v>0</v>
      </c>
      <c r="T28" s="117"/>
      <c r="U28" s="124"/>
      <c r="V28" s="124"/>
      <c r="W28" s="124">
        <v>0</v>
      </c>
      <c r="X28" s="100">
        <v>0</v>
      </c>
      <c r="Y28" s="126"/>
      <c r="Z28" s="124"/>
      <c r="AA28" s="124"/>
      <c r="AB28" s="124">
        <v>0</v>
      </c>
      <c r="AC28" s="132"/>
      <c r="AD28" s="100">
        <v>0</v>
      </c>
      <c r="AE28" s="168"/>
      <c r="AF28" s="168"/>
    </row>
    <row r="29" spans="1:34" x14ac:dyDescent="0.25">
      <c r="A29" s="118" t="s">
        <v>115</v>
      </c>
      <c r="B29" s="118"/>
      <c r="C29" s="118"/>
      <c r="D29" s="118"/>
      <c r="E29" s="118"/>
      <c r="F29" s="118"/>
      <c r="G29" s="118"/>
      <c r="H29" s="245" t="s">
        <v>157</v>
      </c>
      <c r="I29" s="117"/>
      <c r="J29" s="117"/>
      <c r="K29" s="124"/>
      <c r="L29" s="124"/>
      <c r="M29" s="124">
        <v>348</v>
      </c>
      <c r="N29" s="100">
        <v>1.4775062411901568E-3</v>
      </c>
      <c r="O29" s="117"/>
      <c r="P29" s="124"/>
      <c r="Q29" s="124"/>
      <c r="R29" s="124">
        <v>306</v>
      </c>
      <c r="S29" s="100">
        <v>1.188797333364413E-3</v>
      </c>
      <c r="T29" s="117"/>
      <c r="U29" s="124"/>
      <c r="V29" s="124"/>
      <c r="W29" s="124">
        <v>1934</v>
      </c>
      <c r="X29" s="100">
        <v>2.1270160735987155E-3</v>
      </c>
      <c r="Y29" s="126"/>
      <c r="Z29" s="124"/>
      <c r="AA29" s="124"/>
      <c r="AB29" s="124">
        <v>1942</v>
      </c>
      <c r="AC29" s="132"/>
      <c r="AD29" s="100">
        <v>2.1424355586935778E-3</v>
      </c>
      <c r="AE29" s="171"/>
      <c r="AF29" s="171"/>
      <c r="AH29" s="196"/>
    </row>
    <row r="30" spans="1:34" x14ac:dyDescent="0.25">
      <c r="A30" s="118" t="s">
        <v>118</v>
      </c>
      <c r="B30" s="118"/>
      <c r="C30" s="118"/>
      <c r="D30" s="118"/>
      <c r="E30" s="118"/>
      <c r="F30" s="118"/>
      <c r="G30" s="118"/>
      <c r="H30" s="245" t="s">
        <v>157</v>
      </c>
      <c r="I30" s="117"/>
      <c r="J30" s="117"/>
      <c r="K30" s="124"/>
      <c r="L30" s="124"/>
      <c r="M30" s="124">
        <v>-40</v>
      </c>
      <c r="N30" s="100">
        <v>1.698283035850755E-4</v>
      </c>
      <c r="O30" s="117"/>
      <c r="P30" s="124"/>
      <c r="Q30" s="124"/>
      <c r="R30" s="124">
        <v>-1077</v>
      </c>
      <c r="S30" s="100">
        <v>4.1841004184100415E-3</v>
      </c>
      <c r="T30" s="117"/>
      <c r="U30" s="124"/>
      <c r="V30" s="124"/>
      <c r="W30" s="124">
        <v>-1992</v>
      </c>
      <c r="X30" s="100">
        <v>2.1908045597769602E-3</v>
      </c>
      <c r="Y30" s="126"/>
      <c r="Z30" s="124"/>
      <c r="AA30" s="124"/>
      <c r="AB30" s="124">
        <v>-3316</v>
      </c>
      <c r="AC30" s="132"/>
      <c r="AD30" s="100">
        <v>3.6582473288506198E-3</v>
      </c>
      <c r="AE30" s="171"/>
      <c r="AF30" s="171"/>
      <c r="AH30" s="196"/>
    </row>
    <row r="31" spans="1:34" x14ac:dyDescent="0.25">
      <c r="A31" s="246" t="s">
        <v>206</v>
      </c>
      <c r="B31" s="118"/>
      <c r="C31" s="118"/>
      <c r="D31" s="118"/>
      <c r="E31" s="118"/>
      <c r="F31" s="118"/>
      <c r="G31" s="118"/>
      <c r="H31" s="245" t="s">
        <v>157</v>
      </c>
      <c r="I31" s="117"/>
      <c r="J31" s="117"/>
      <c r="K31" s="124"/>
      <c r="L31" s="124"/>
      <c r="M31" s="124">
        <v>-249</v>
      </c>
      <c r="N31" s="100">
        <v>-1.0571811898170949E-3</v>
      </c>
      <c r="O31" s="117"/>
      <c r="P31" s="124"/>
      <c r="Q31" s="124"/>
      <c r="R31" s="124">
        <v>-190</v>
      </c>
      <c r="S31" s="100">
        <v>-7.3814213509555053E-4</v>
      </c>
      <c r="T31" s="117"/>
      <c r="U31" s="124"/>
      <c r="V31" s="124"/>
      <c r="W31" s="124">
        <v>-953</v>
      </c>
      <c r="X31" s="100">
        <v>-1.0481108159977124E-3</v>
      </c>
      <c r="Y31" s="126"/>
      <c r="Z31" s="124"/>
      <c r="AA31" s="124"/>
      <c r="AB31" s="124">
        <v>-727</v>
      </c>
      <c r="AC31" s="132"/>
      <c r="AD31" s="100">
        <v>-8.020343208909531E-4</v>
      </c>
      <c r="AE31" s="171"/>
      <c r="AF31" s="171"/>
      <c r="AH31" s="196"/>
    </row>
    <row r="32" spans="1:34" x14ac:dyDescent="0.25">
      <c r="A32" s="118" t="s">
        <v>114</v>
      </c>
      <c r="B32" s="118"/>
      <c r="C32" s="118"/>
      <c r="D32" s="118"/>
      <c r="E32" s="118"/>
      <c r="F32" s="118"/>
      <c r="G32" s="118"/>
      <c r="H32" s="245" t="s">
        <v>208</v>
      </c>
      <c r="I32" s="117"/>
      <c r="J32" s="117"/>
      <c r="K32" s="124"/>
      <c r="L32" s="124"/>
      <c r="M32" s="124">
        <v>-5779</v>
      </c>
      <c r="N32" s="100">
        <v>-2.4535944160453783E-2</v>
      </c>
      <c r="O32" s="117"/>
      <c r="P32" s="124"/>
      <c r="Q32" s="124"/>
      <c r="R32" s="124">
        <v>2341</v>
      </c>
      <c r="S32" s="100">
        <v>9.094688096098336E-3</v>
      </c>
      <c r="T32" s="117"/>
      <c r="U32" s="124"/>
      <c r="V32" s="124"/>
      <c r="W32" s="124">
        <v>-5686</v>
      </c>
      <c r="X32" s="100">
        <v>-6.2534712484396569E-3</v>
      </c>
      <c r="Y32" s="126"/>
      <c r="Z32" s="124"/>
      <c r="AA32" s="124"/>
      <c r="AB32" s="124">
        <v>14496</v>
      </c>
      <c r="AC32" s="132"/>
      <c r="AD32" s="100">
        <v>1.5992145138425388E-2</v>
      </c>
      <c r="AE32" s="171"/>
      <c r="AF32" s="171"/>
      <c r="AH32" s="196"/>
    </row>
    <row r="33" spans="1:34" x14ac:dyDescent="0.25">
      <c r="A33" s="118" t="s">
        <v>143</v>
      </c>
      <c r="B33" s="118"/>
      <c r="C33" s="118"/>
      <c r="D33" s="118"/>
      <c r="E33" s="118"/>
      <c r="F33" s="227"/>
      <c r="G33" s="118"/>
      <c r="H33" s="245" t="s">
        <v>157</v>
      </c>
      <c r="I33" s="117"/>
      <c r="J33" s="117"/>
      <c r="K33" s="124"/>
      <c r="L33" s="124"/>
      <c r="M33" s="133">
        <v>199</v>
      </c>
      <c r="N33" s="100">
        <v>8.4489581033575056E-4</v>
      </c>
      <c r="O33" s="117"/>
      <c r="P33" s="124"/>
      <c r="Q33" s="124"/>
      <c r="R33" s="133">
        <v>85</v>
      </c>
      <c r="S33" s="100">
        <v>3.3022148149011471E-4</v>
      </c>
      <c r="T33" s="117"/>
      <c r="U33" s="124"/>
      <c r="V33" s="124"/>
      <c r="W33" s="133">
        <v>529</v>
      </c>
      <c r="X33" s="100">
        <v>5.8179498600502606E-4</v>
      </c>
      <c r="Y33" s="142"/>
      <c r="Z33" s="124"/>
      <c r="AA33" s="124"/>
      <c r="AB33" s="133">
        <v>630</v>
      </c>
      <c r="AC33" s="132"/>
      <c r="AD33" s="100">
        <v>6.9502286404580528E-4</v>
      </c>
      <c r="AE33" s="171"/>
      <c r="AF33" s="171"/>
    </row>
    <row r="34" spans="1:34" ht="6.75" customHeight="1" x14ac:dyDescent="0.25">
      <c r="A34" s="118"/>
      <c r="B34" s="118"/>
      <c r="C34" s="118"/>
      <c r="D34" s="118"/>
      <c r="E34" s="118"/>
      <c r="F34" s="118"/>
      <c r="G34" s="118"/>
      <c r="H34" s="244"/>
      <c r="I34" s="117"/>
      <c r="J34" s="117"/>
      <c r="K34" s="124"/>
      <c r="L34" s="124"/>
      <c r="M34" s="132"/>
      <c r="N34" s="100"/>
      <c r="O34" s="117"/>
      <c r="P34" s="124"/>
      <c r="Q34" s="124"/>
      <c r="R34" s="132"/>
      <c r="S34" s="100"/>
      <c r="T34" s="117"/>
      <c r="U34" s="124"/>
      <c r="V34" s="124"/>
      <c r="W34" s="132"/>
      <c r="X34" s="100"/>
      <c r="Y34" s="142"/>
      <c r="Z34" s="124"/>
      <c r="AA34" s="124"/>
      <c r="AB34" s="132"/>
      <c r="AC34" s="132"/>
      <c r="AD34" s="100"/>
      <c r="AE34" s="171"/>
      <c r="AF34" s="171"/>
    </row>
    <row r="35" spans="1:34" s="194" customFormat="1" x14ac:dyDescent="0.25">
      <c r="A35" s="127"/>
      <c r="B35" s="127" t="s">
        <v>116</v>
      </c>
      <c r="C35" s="127"/>
      <c r="D35" s="127"/>
      <c r="E35" s="127"/>
      <c r="F35" s="127"/>
      <c r="G35" s="127"/>
      <c r="H35" s="244"/>
      <c r="I35" s="122"/>
      <c r="J35" s="122"/>
      <c r="K35" s="130"/>
      <c r="L35" s="130"/>
      <c r="M35" s="130">
        <v>23039</v>
      </c>
      <c r="N35" s="97">
        <v>9.7816857157413853E-2</v>
      </c>
      <c r="O35" s="122"/>
      <c r="P35" s="130"/>
      <c r="Q35" s="130"/>
      <c r="R35" s="130">
        <v>40635</v>
      </c>
      <c r="S35" s="97">
        <v>0.15786529294530366</v>
      </c>
      <c r="T35" s="122"/>
      <c r="U35" s="130"/>
      <c r="V35" s="130"/>
      <c r="W35" s="130">
        <v>114537</v>
      </c>
      <c r="X35" s="97">
        <v>0.12596796278271771</v>
      </c>
      <c r="Y35" s="131"/>
      <c r="Z35" s="130"/>
      <c r="AA35" s="130"/>
      <c r="AB35" s="130">
        <v>145635</v>
      </c>
      <c r="AC35" s="144"/>
      <c r="AD35" s="97">
        <v>0.16066611873858866</v>
      </c>
      <c r="AE35" s="171"/>
      <c r="AF35" s="171"/>
    </row>
    <row r="36" spans="1:34" ht="6.75" customHeight="1" x14ac:dyDescent="0.25">
      <c r="A36" s="118"/>
      <c r="B36" s="118"/>
      <c r="C36" s="118"/>
      <c r="D36" s="118"/>
      <c r="E36" s="118"/>
      <c r="F36" s="118"/>
      <c r="G36" s="118"/>
      <c r="H36" s="183"/>
      <c r="I36" s="117"/>
      <c r="J36" s="117"/>
      <c r="K36" s="124"/>
      <c r="L36" s="124"/>
      <c r="M36" s="124"/>
      <c r="N36" s="101"/>
      <c r="O36" s="117"/>
      <c r="P36" s="124"/>
      <c r="Q36" s="124"/>
      <c r="R36" s="124"/>
      <c r="S36" s="101"/>
      <c r="T36" s="117"/>
      <c r="U36" s="124"/>
      <c r="V36" s="124"/>
      <c r="W36" s="124"/>
      <c r="X36" s="101"/>
      <c r="Y36" s="126"/>
      <c r="Z36" s="124"/>
      <c r="AA36" s="124"/>
      <c r="AB36" s="124"/>
      <c r="AC36" s="132"/>
      <c r="AD36" s="101"/>
      <c r="AE36" s="168"/>
      <c r="AF36" s="168"/>
    </row>
    <row r="37" spans="1:34" x14ac:dyDescent="0.25">
      <c r="A37" s="118" t="s">
        <v>117</v>
      </c>
      <c r="B37" s="118"/>
      <c r="C37" s="118"/>
      <c r="D37" s="118"/>
      <c r="E37" s="118"/>
      <c r="F37" s="118"/>
      <c r="G37" s="118"/>
      <c r="H37" s="245" t="s">
        <v>193</v>
      </c>
      <c r="I37" s="117"/>
      <c r="J37" s="117"/>
      <c r="K37" s="124"/>
      <c r="L37" s="124"/>
      <c r="M37" s="124">
        <v>-5233</v>
      </c>
      <c r="N37" s="100">
        <v>2.2217787816517502E-2</v>
      </c>
      <c r="O37" s="117"/>
      <c r="P37" s="124"/>
      <c r="Q37" s="124"/>
      <c r="R37" s="124">
        <v>-14114</v>
      </c>
      <c r="S37" s="100">
        <v>-5.4832305761782107E-2</v>
      </c>
      <c r="T37" s="117"/>
      <c r="U37" s="124"/>
      <c r="V37" s="124"/>
      <c r="W37" s="124">
        <v>-35380</v>
      </c>
      <c r="X37" s="100">
        <v>-3.8910976568729341E-2</v>
      </c>
      <c r="Y37" s="142"/>
      <c r="Z37" s="124"/>
      <c r="AA37" s="124"/>
      <c r="AB37" s="124">
        <v>-47887</v>
      </c>
      <c r="AC37" s="132"/>
      <c r="AD37" s="100">
        <v>5.2829460143748383E-2</v>
      </c>
      <c r="AE37" s="171"/>
      <c r="AF37" s="171"/>
    </row>
    <row r="38" spans="1:34" ht="6" customHeight="1" x14ac:dyDescent="0.25">
      <c r="A38" s="118"/>
      <c r="B38" s="118"/>
      <c r="C38" s="118"/>
      <c r="D38" s="118"/>
      <c r="E38" s="118"/>
      <c r="F38" s="118"/>
      <c r="G38" s="118"/>
      <c r="H38" s="183"/>
      <c r="I38" s="117"/>
      <c r="J38" s="117"/>
      <c r="K38" s="124"/>
      <c r="L38" s="124"/>
      <c r="M38" s="124"/>
      <c r="N38" s="100"/>
      <c r="O38" s="117"/>
      <c r="P38" s="124"/>
      <c r="Q38" s="124"/>
      <c r="R38" s="124"/>
      <c r="S38" s="100"/>
      <c r="T38" s="117"/>
      <c r="U38" s="124"/>
      <c r="V38" s="124"/>
      <c r="W38" s="124"/>
      <c r="X38" s="100"/>
      <c r="Y38" s="142"/>
      <c r="Z38" s="124"/>
      <c r="AA38" s="124"/>
      <c r="AB38" s="124"/>
      <c r="AC38" s="132"/>
      <c r="AD38" s="100"/>
      <c r="AE38" s="171"/>
      <c r="AF38" s="171"/>
    </row>
    <row r="39" spans="1:34" ht="15.75" thickBot="1" x14ac:dyDescent="0.3">
      <c r="A39" s="127" t="s">
        <v>60</v>
      </c>
      <c r="B39" s="127"/>
      <c r="C39" s="127"/>
      <c r="D39" s="127"/>
      <c r="E39" s="118"/>
      <c r="F39" s="118"/>
      <c r="G39" s="118"/>
      <c r="H39" s="183"/>
      <c r="I39" s="117"/>
      <c r="J39" s="117"/>
      <c r="K39" s="124"/>
      <c r="L39" s="124"/>
      <c r="M39" s="143">
        <v>17806</v>
      </c>
      <c r="N39" s="100">
        <v>7.5599069340896358E-2</v>
      </c>
      <c r="O39" s="117"/>
      <c r="P39" s="124"/>
      <c r="Q39" s="124"/>
      <c r="R39" s="143">
        <v>26521</v>
      </c>
      <c r="S39" s="100">
        <v>0.10303298718352157</v>
      </c>
      <c r="T39" s="117"/>
      <c r="U39" s="124"/>
      <c r="V39" s="124"/>
      <c r="W39" s="143">
        <v>79157</v>
      </c>
      <c r="X39" s="100">
        <v>8.7056986213988372E-2</v>
      </c>
      <c r="Y39" s="131"/>
      <c r="Z39" s="144"/>
      <c r="AA39" s="144"/>
      <c r="AB39" s="143">
        <v>97748</v>
      </c>
      <c r="AC39" s="132"/>
      <c r="AD39" s="100">
        <v>0.10783665859484028</v>
      </c>
      <c r="AE39" s="171"/>
      <c r="AF39" s="171"/>
      <c r="AH39" s="196"/>
    </row>
    <row r="40" spans="1:34" ht="15.75" thickTop="1" x14ac:dyDescent="0.25">
      <c r="A40" s="118"/>
      <c r="B40" s="118"/>
      <c r="C40" s="118"/>
      <c r="D40" s="118"/>
      <c r="E40" s="118"/>
      <c r="F40" s="118"/>
      <c r="G40" s="118"/>
      <c r="H40" s="183"/>
      <c r="I40" s="117"/>
      <c r="J40" s="117"/>
      <c r="K40" s="124"/>
      <c r="L40" s="124"/>
      <c r="M40" s="124"/>
      <c r="N40" s="100"/>
      <c r="O40" s="117"/>
      <c r="P40" s="124"/>
      <c r="Q40" s="124"/>
      <c r="R40" s="124"/>
      <c r="S40" s="100"/>
      <c r="T40" s="117"/>
      <c r="U40" s="124"/>
      <c r="V40" s="124"/>
      <c r="W40" s="124"/>
      <c r="X40" s="100"/>
      <c r="Y40" s="142"/>
      <c r="Z40" s="124"/>
      <c r="AA40" s="124"/>
      <c r="AB40" s="124"/>
      <c r="AC40" s="132"/>
      <c r="AD40" s="100"/>
      <c r="AE40" s="171"/>
      <c r="AF40" s="171"/>
    </row>
    <row r="41" spans="1:34" x14ac:dyDescent="0.25">
      <c r="A41" s="118" t="s">
        <v>136</v>
      </c>
      <c r="B41" s="118"/>
      <c r="C41" s="118"/>
      <c r="D41" s="118"/>
      <c r="E41" s="118"/>
      <c r="F41" s="118"/>
      <c r="G41" s="118"/>
      <c r="H41" s="183"/>
      <c r="I41" s="117"/>
      <c r="J41" s="117"/>
      <c r="K41" s="124"/>
      <c r="L41" s="124"/>
      <c r="M41" s="124"/>
      <c r="N41" s="100"/>
      <c r="O41" s="117"/>
      <c r="P41" s="124"/>
      <c r="Q41" s="124"/>
      <c r="R41" s="124"/>
      <c r="S41" s="100"/>
      <c r="T41" s="117"/>
      <c r="U41" s="124"/>
      <c r="V41" s="124"/>
      <c r="W41" s="124"/>
      <c r="X41" s="100"/>
      <c r="Y41" s="142"/>
      <c r="Z41" s="124"/>
      <c r="AA41" s="124"/>
      <c r="AB41" s="124"/>
      <c r="AC41" s="132"/>
      <c r="AD41" s="100"/>
      <c r="AE41" s="171"/>
      <c r="AF41" s="171"/>
    </row>
    <row r="42" spans="1:34" x14ac:dyDescent="0.25">
      <c r="A42" s="118"/>
      <c r="B42" s="118" t="s">
        <v>137</v>
      </c>
      <c r="C42" s="118"/>
      <c r="D42" s="118"/>
      <c r="E42" s="118"/>
      <c r="F42" s="118"/>
      <c r="G42" s="118"/>
      <c r="H42" s="183"/>
      <c r="I42" s="117"/>
      <c r="J42" s="117"/>
      <c r="K42" s="124"/>
      <c r="L42" s="124"/>
      <c r="M42" s="124">
        <v>17492</v>
      </c>
      <c r="N42" s="179">
        <v>7.4265917157753505E-2</v>
      </c>
      <c r="O42" s="117"/>
      <c r="P42" s="124"/>
      <c r="Q42" s="124"/>
      <c r="R42" s="124">
        <v>25685</v>
      </c>
      <c r="S42" s="179">
        <v>9.9785161789101143E-2</v>
      </c>
      <c r="T42" s="117"/>
      <c r="U42" s="124"/>
      <c r="V42" s="124"/>
      <c r="W42" s="124">
        <v>74954</v>
      </c>
      <c r="X42" s="179">
        <v>8.2434520569037287E-2</v>
      </c>
      <c r="Y42" s="142"/>
      <c r="Z42" s="124"/>
      <c r="AA42" s="124"/>
      <c r="AB42" s="124">
        <v>92131</v>
      </c>
      <c r="AC42" s="132"/>
      <c r="AD42" s="100">
        <v>0.10163992299587951</v>
      </c>
      <c r="AE42" s="171"/>
      <c r="AF42" s="171"/>
    </row>
    <row r="43" spans="1:34" x14ac:dyDescent="0.25">
      <c r="A43" s="118"/>
      <c r="B43" s="118" t="s">
        <v>192</v>
      </c>
      <c r="C43" s="118"/>
      <c r="D43" s="118"/>
      <c r="E43" s="118"/>
      <c r="F43" s="118"/>
      <c r="G43" s="118"/>
      <c r="H43" s="183"/>
      <c r="I43" s="117"/>
      <c r="J43" s="117"/>
      <c r="K43" s="124"/>
      <c r="L43" s="124"/>
      <c r="M43" s="124">
        <v>314</v>
      </c>
      <c r="N43" s="179">
        <v>1.3331521831428427E-3</v>
      </c>
      <c r="O43" s="117"/>
      <c r="P43" s="124"/>
      <c r="Q43" s="124"/>
      <c r="R43" s="124">
        <v>836</v>
      </c>
      <c r="S43" s="179">
        <v>3.2478253944204223E-3</v>
      </c>
      <c r="T43" s="117"/>
      <c r="U43" s="124"/>
      <c r="V43" s="124"/>
      <c r="W43" s="124">
        <v>4203</v>
      </c>
      <c r="X43" s="179">
        <v>4.6224656449510865E-3</v>
      </c>
      <c r="Y43" s="142"/>
      <c r="Z43" s="124"/>
      <c r="AA43" s="124"/>
      <c r="AB43" s="124">
        <v>5617</v>
      </c>
      <c r="AC43" s="132"/>
      <c r="AD43" s="179">
        <v>6.1967355989607752E-3</v>
      </c>
      <c r="AE43" s="171"/>
      <c r="AF43" s="171"/>
    </row>
    <row r="44" spans="1:34" x14ac:dyDescent="0.25">
      <c r="A44" s="127"/>
      <c r="B44" s="127"/>
      <c r="C44" s="127"/>
      <c r="D44" s="130"/>
      <c r="E44" s="127"/>
      <c r="F44" s="127"/>
      <c r="G44" s="127"/>
      <c r="H44" s="183"/>
      <c r="I44" s="122"/>
      <c r="J44" s="122"/>
      <c r="K44" s="144"/>
      <c r="L44" s="144"/>
      <c r="M44" s="145"/>
      <c r="N44" s="146"/>
      <c r="O44" s="122"/>
      <c r="P44" s="144"/>
      <c r="Q44" s="144"/>
      <c r="R44" s="145"/>
      <c r="S44" s="146"/>
      <c r="T44" s="122"/>
      <c r="U44" s="144"/>
      <c r="V44" s="144"/>
      <c r="W44" s="145"/>
      <c r="X44" s="146"/>
      <c r="Y44" s="127"/>
      <c r="Z44" s="144"/>
      <c r="AA44" s="144"/>
      <c r="AB44" s="145"/>
      <c r="AC44" s="152"/>
      <c r="AD44" s="146"/>
      <c r="AE44" s="175"/>
      <c r="AF44" s="175"/>
    </row>
    <row r="45" spans="1:34" s="198" customFormat="1" ht="33" customHeight="1" x14ac:dyDescent="0.25">
      <c r="A45" s="250" t="s">
        <v>119</v>
      </c>
      <c r="B45" s="250"/>
      <c r="C45" s="250"/>
      <c r="D45" s="250"/>
      <c r="E45" s="250"/>
      <c r="F45" s="250"/>
      <c r="G45" s="250"/>
      <c r="H45" s="185"/>
      <c r="I45" s="122"/>
      <c r="J45" s="122"/>
      <c r="K45" s="147"/>
      <c r="L45" s="147"/>
      <c r="M45" s="148"/>
      <c r="N45" s="149"/>
      <c r="O45" s="122"/>
      <c r="P45" s="147"/>
      <c r="Q45" s="147"/>
      <c r="R45" s="148"/>
      <c r="S45" s="149"/>
      <c r="T45" s="122"/>
      <c r="U45" s="147"/>
      <c r="V45" s="147"/>
      <c r="W45" s="148"/>
      <c r="X45" s="149"/>
      <c r="Y45" s="150"/>
      <c r="Z45" s="148"/>
      <c r="AA45" s="148"/>
      <c r="AB45" s="148"/>
      <c r="AC45" s="158"/>
      <c r="AD45" s="159"/>
      <c r="AE45" s="171"/>
      <c r="AF45" s="171"/>
    </row>
    <row r="46" spans="1:34" ht="6.75" customHeight="1" x14ac:dyDescent="0.25">
      <c r="A46" s="118"/>
      <c r="B46" s="118"/>
      <c r="C46" s="118"/>
      <c r="D46" s="124"/>
      <c r="E46" s="118"/>
      <c r="F46" s="118"/>
      <c r="G46" s="118"/>
      <c r="H46" s="183"/>
      <c r="I46" s="117"/>
      <c r="J46" s="117"/>
      <c r="K46" s="132"/>
      <c r="L46" s="132"/>
      <c r="M46" s="151"/>
      <c r="N46" s="105"/>
      <c r="O46" s="117"/>
      <c r="P46" s="132"/>
      <c r="Q46" s="132"/>
      <c r="R46" s="151"/>
      <c r="S46" s="105"/>
      <c r="T46" s="117"/>
      <c r="U46" s="132"/>
      <c r="V46" s="132"/>
      <c r="W46" s="151"/>
      <c r="X46" s="105"/>
      <c r="Y46" s="118"/>
      <c r="Z46" s="132"/>
      <c r="AA46" s="132"/>
      <c r="AB46" s="151"/>
      <c r="AC46" s="160"/>
      <c r="AD46" s="105"/>
      <c r="AE46" s="168"/>
      <c r="AF46" s="168"/>
    </row>
    <row r="47" spans="1:34" ht="15.75" thickBot="1" x14ac:dyDescent="0.3">
      <c r="A47" s="118"/>
      <c r="B47" s="127" t="str">
        <f>"- Basic / diluted"</f>
        <v>- Basic / diluted</v>
      </c>
      <c r="C47" s="127"/>
      <c r="D47" s="127"/>
      <c r="E47" s="127"/>
      <c r="F47" s="127"/>
      <c r="G47" s="127"/>
      <c r="H47" s="245" t="s">
        <v>209</v>
      </c>
      <c r="I47" s="122"/>
      <c r="J47" s="122"/>
      <c r="K47" s="144"/>
      <c r="L47" s="144"/>
      <c r="M47" s="178">
        <v>0.21512832247012376</v>
      </c>
      <c r="N47" s="105"/>
      <c r="O47" s="122"/>
      <c r="P47" s="144"/>
      <c r="Q47" s="144"/>
      <c r="R47" s="178">
        <v>0.31589131961154404</v>
      </c>
      <c r="S47" s="200"/>
      <c r="T47" s="122"/>
      <c r="U47" s="144"/>
      <c r="V47" s="144"/>
      <c r="W47" s="178">
        <v>0.92183445474649306</v>
      </c>
      <c r="X47" s="200"/>
      <c r="Y47" s="105"/>
      <c r="Z47" s="144"/>
      <c r="AA47" s="144"/>
      <c r="AB47" s="178">
        <v>1.133088696403783</v>
      </c>
      <c r="AC47" s="152"/>
      <c r="AD47" s="146"/>
      <c r="AE47" s="168"/>
      <c r="AF47" s="168"/>
    </row>
    <row r="48" spans="1:34" ht="15.75" thickTop="1" x14ac:dyDescent="0.25">
      <c r="A48" s="118"/>
      <c r="B48" s="127"/>
      <c r="C48" s="127"/>
      <c r="D48" s="127"/>
      <c r="E48" s="127"/>
      <c r="F48" s="127"/>
      <c r="G48" s="127"/>
      <c r="H48" s="127"/>
      <c r="I48" s="122"/>
      <c r="J48" s="122"/>
      <c r="K48" s="127"/>
      <c r="L48" s="127"/>
      <c r="M48" s="152"/>
      <c r="N48" s="146"/>
      <c r="O48" s="122"/>
      <c r="P48" s="122"/>
      <c r="Q48" s="122"/>
      <c r="R48" s="122"/>
      <c r="S48" s="122"/>
      <c r="T48" s="122"/>
      <c r="U48" s="127"/>
      <c r="V48" s="127"/>
      <c r="W48" s="152"/>
      <c r="X48" s="146"/>
      <c r="Y48" s="127"/>
      <c r="Z48" s="127"/>
      <c r="AA48" s="127"/>
      <c r="AB48" s="152"/>
      <c r="AC48" s="152"/>
      <c r="AD48" s="146"/>
      <c r="AE48" s="168"/>
      <c r="AF48" s="168"/>
    </row>
    <row r="49" spans="1:32" x14ac:dyDescent="0.25">
      <c r="A49" s="197" t="s">
        <v>196</v>
      </c>
      <c r="B49" s="127"/>
      <c r="C49" s="127"/>
      <c r="D49" s="127"/>
      <c r="E49" s="127"/>
      <c r="F49" s="127"/>
      <c r="G49" s="127"/>
      <c r="H49" s="127"/>
      <c r="I49" s="122"/>
      <c r="J49" s="122"/>
      <c r="K49" s="127"/>
      <c r="L49" s="127"/>
      <c r="M49" s="152"/>
      <c r="N49" s="146"/>
      <c r="O49" s="122"/>
      <c r="P49" s="122"/>
      <c r="Q49" s="122"/>
      <c r="R49" s="122"/>
      <c r="S49" s="122"/>
      <c r="T49" s="122"/>
      <c r="U49" s="127"/>
      <c r="V49" s="127"/>
      <c r="W49" s="152"/>
      <c r="X49" s="146"/>
      <c r="Y49" s="127"/>
      <c r="Z49" s="127"/>
      <c r="AA49" s="127"/>
      <c r="AB49" s="152"/>
      <c r="AC49" s="152"/>
      <c r="AD49" s="146"/>
      <c r="AE49" s="168"/>
      <c r="AF49" s="168"/>
    </row>
    <row r="50" spans="1:32" ht="15.75" customHeight="1" x14ac:dyDescent="0.25">
      <c r="A50" s="197" t="s">
        <v>198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105"/>
      <c r="O50" s="232"/>
      <c r="P50" s="232"/>
      <c r="Q50" s="232"/>
      <c r="R50" s="232"/>
      <c r="S50" s="232"/>
      <c r="T50" s="232"/>
      <c r="U50" s="232"/>
      <c r="V50" s="124"/>
      <c r="W50" s="190"/>
      <c r="X50" s="105"/>
      <c r="Y50" s="118"/>
      <c r="Z50" s="124"/>
      <c r="AA50" s="124"/>
      <c r="AB50" s="124"/>
      <c r="AC50" s="132"/>
      <c r="AD50" s="105"/>
      <c r="AE50" s="164"/>
      <c r="AF50" s="164"/>
    </row>
    <row r="51" spans="1:32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24"/>
      <c r="L51" s="124"/>
      <c r="M51" s="153"/>
      <c r="N51" s="105"/>
      <c r="O51" s="117"/>
      <c r="P51" s="117"/>
      <c r="Q51" s="117"/>
      <c r="R51" s="117"/>
      <c r="S51" s="117"/>
      <c r="T51" s="117"/>
      <c r="U51" s="124"/>
      <c r="V51" s="124"/>
      <c r="W51" s="153"/>
      <c r="X51" s="105"/>
      <c r="Y51" s="118"/>
      <c r="Z51" s="124"/>
      <c r="AA51" s="124"/>
      <c r="AB51" s="124"/>
      <c r="AC51" s="132"/>
      <c r="AD51" s="105"/>
      <c r="AE51" s="105"/>
      <c r="AF51" s="105"/>
    </row>
    <row r="52" spans="1:32" x14ac:dyDescent="0.25">
      <c r="A52" s="118"/>
      <c r="B52" s="118"/>
      <c r="C52" s="118"/>
      <c r="D52" s="118"/>
      <c r="E52" s="118"/>
      <c r="F52" s="118"/>
      <c r="G52" s="118"/>
      <c r="H52" s="118"/>
      <c r="I52" s="117"/>
      <c r="J52" s="117"/>
      <c r="K52" s="124"/>
      <c r="L52" s="124"/>
      <c r="M52" s="153"/>
      <c r="N52" s="105"/>
      <c r="O52" s="117"/>
      <c r="P52" s="117"/>
      <c r="Q52" s="117"/>
      <c r="R52" s="117"/>
      <c r="S52" s="117"/>
      <c r="T52" s="117"/>
      <c r="U52" s="124"/>
      <c r="V52" s="124"/>
      <c r="W52" s="153"/>
      <c r="X52" s="105"/>
      <c r="Y52" s="118"/>
      <c r="Z52" s="124"/>
      <c r="AA52" s="124"/>
      <c r="AB52" s="124"/>
      <c r="AC52" s="132"/>
      <c r="AD52" s="105"/>
      <c r="AE52" s="105"/>
      <c r="AF52" s="105"/>
    </row>
    <row r="53" spans="1:32" x14ac:dyDescent="0.25">
      <c r="A53" s="118"/>
      <c r="B53" s="118"/>
      <c r="C53" s="118"/>
      <c r="D53" s="118"/>
      <c r="E53" s="118"/>
      <c r="F53" s="118"/>
      <c r="G53" s="118"/>
      <c r="H53" s="118"/>
      <c r="I53" s="117"/>
      <c r="J53" s="117"/>
      <c r="K53" s="124"/>
      <c r="L53" s="124"/>
      <c r="M53" s="153"/>
      <c r="N53" s="105"/>
      <c r="W53" s="191"/>
      <c r="Y53" s="118"/>
      <c r="Z53" s="124"/>
      <c r="AA53" s="124"/>
      <c r="AB53" s="124"/>
      <c r="AC53" s="132"/>
      <c r="AD53" s="105"/>
      <c r="AE53" s="105"/>
      <c r="AF53" s="105"/>
    </row>
    <row r="54" spans="1:32" x14ac:dyDescent="0.25">
      <c r="M54" s="240"/>
      <c r="N54" s="241"/>
      <c r="O54" s="239"/>
      <c r="P54" s="239"/>
      <c r="Q54" s="239"/>
      <c r="R54" s="239"/>
      <c r="S54" s="239"/>
      <c r="T54" s="239"/>
      <c r="U54" s="240"/>
      <c r="V54" s="240"/>
      <c r="W54" s="242"/>
      <c r="X54" s="238"/>
      <c r="Y54" s="243"/>
      <c r="Z54" s="240"/>
      <c r="AA54" s="240"/>
      <c r="AB54" s="240"/>
    </row>
    <row r="55" spans="1:32" x14ac:dyDescent="0.25">
      <c r="W55" s="151"/>
      <c r="X55" s="118"/>
    </row>
    <row r="56" spans="1:32" x14ac:dyDescent="0.25">
      <c r="A56" s="106" t="s">
        <v>7</v>
      </c>
      <c r="W56" s="226"/>
      <c r="X56" s="106"/>
    </row>
    <row r="57" spans="1:32" x14ac:dyDescent="0.25">
      <c r="W57" s="226"/>
      <c r="X57" s="106"/>
    </row>
    <row r="58" spans="1:32" x14ac:dyDescent="0.25">
      <c r="W58" s="226"/>
      <c r="X58" s="106"/>
    </row>
    <row r="59" spans="1:32" x14ac:dyDescent="0.25">
      <c r="W59" s="226"/>
      <c r="X59" s="106"/>
    </row>
    <row r="60" spans="1:32" x14ac:dyDescent="0.25">
      <c r="W60" s="226"/>
      <c r="X60" s="106"/>
    </row>
  </sheetData>
  <mergeCells count="15">
    <mergeCell ref="A45:G45"/>
    <mergeCell ref="K6:M6"/>
    <mergeCell ref="Z6:AB6"/>
    <mergeCell ref="K7:M7"/>
    <mergeCell ref="Z7:AB7"/>
    <mergeCell ref="P6:R6"/>
    <mergeCell ref="U6:W6"/>
    <mergeCell ref="P7:R7"/>
    <mergeCell ref="U7:W7"/>
    <mergeCell ref="A2:AF2"/>
    <mergeCell ref="A3:AF3"/>
    <mergeCell ref="K5:M5"/>
    <mergeCell ref="Z5:AB5"/>
    <mergeCell ref="P5:R5"/>
    <mergeCell ref="U5:W5"/>
  </mergeCells>
  <phoneticPr fontId="31" type="noConversion"/>
  <pageMargins left="0.75" right="0.75" top="1" bottom="1" header="0.4921259845" footer="0.4921259845"/>
  <pageSetup paperSize="9" scale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61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5"/>
    </row>
    <row r="3" spans="1:49" x14ac:dyDescent="0.2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5"/>
    </row>
    <row r="4" spans="1:49" x14ac:dyDescent="0.25">
      <c r="A4" s="263" t="s">
        <v>70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62"/>
      <c r="V6" s="262"/>
      <c r="W6" s="262"/>
      <c r="Y6" s="35"/>
    </row>
    <row r="7" spans="1:49" x14ac:dyDescent="0.25">
      <c r="H7" s="259" t="s">
        <v>45</v>
      </c>
      <c r="I7" s="259"/>
      <c r="J7" s="259"/>
      <c r="K7" s="26"/>
      <c r="L7" s="36"/>
      <c r="M7" s="36"/>
      <c r="N7" s="259" t="s">
        <v>46</v>
      </c>
      <c r="O7" s="259"/>
      <c r="P7" s="259"/>
      <c r="Q7" s="26"/>
      <c r="R7" s="36"/>
      <c r="S7" s="20"/>
      <c r="U7" s="259" t="s">
        <v>53</v>
      </c>
      <c r="V7" s="259"/>
      <c r="W7" s="259"/>
      <c r="Y7" s="36"/>
      <c r="AA7" s="259" t="s">
        <v>49</v>
      </c>
      <c r="AB7" s="259"/>
      <c r="AC7" s="259"/>
      <c r="AE7" s="36"/>
      <c r="AG7" s="259" t="s">
        <v>53</v>
      </c>
      <c r="AH7" s="259"/>
      <c r="AI7" s="259"/>
      <c r="AK7" s="36"/>
      <c r="AL7" s="36"/>
      <c r="AM7" s="259" t="s">
        <v>51</v>
      </c>
      <c r="AN7" s="259"/>
      <c r="AO7" s="259"/>
      <c r="AQ7" s="36"/>
      <c r="AS7" s="259" t="s">
        <v>53</v>
      </c>
      <c r="AT7" s="259"/>
      <c r="AU7" s="259"/>
      <c r="AW7" s="36"/>
    </row>
    <row r="8" spans="1:49" x14ac:dyDescent="0.25">
      <c r="H8" s="259" t="s">
        <v>30</v>
      </c>
      <c r="I8" s="259"/>
      <c r="J8" s="259"/>
      <c r="K8" s="26"/>
      <c r="L8" s="36"/>
      <c r="M8" s="36"/>
      <c r="N8" s="259" t="s">
        <v>44</v>
      </c>
      <c r="O8" s="259"/>
      <c r="P8" s="259"/>
      <c r="Q8" s="26"/>
      <c r="R8" s="36"/>
      <c r="S8" s="20"/>
      <c r="U8" s="259" t="s">
        <v>71</v>
      </c>
      <c r="V8" s="259"/>
      <c r="W8" s="259"/>
      <c r="Y8" s="36"/>
      <c r="AA8" s="259" t="s">
        <v>50</v>
      </c>
      <c r="AB8" s="259"/>
      <c r="AC8" s="259"/>
      <c r="AE8" s="36"/>
      <c r="AG8" s="259" t="s">
        <v>72</v>
      </c>
      <c r="AH8" s="259"/>
      <c r="AI8" s="259"/>
      <c r="AK8" s="36"/>
      <c r="AL8" s="36"/>
      <c r="AM8" s="259" t="s">
        <v>78</v>
      </c>
      <c r="AN8" s="259"/>
      <c r="AO8" s="259"/>
      <c r="AQ8" s="36"/>
      <c r="AS8" s="259" t="s">
        <v>79</v>
      </c>
      <c r="AT8" s="259"/>
      <c r="AU8" s="259"/>
      <c r="AW8" s="36"/>
    </row>
    <row r="9" spans="1:49" s="9" customFormat="1" x14ac:dyDescent="0.25">
      <c r="H9" s="260">
        <v>2001</v>
      </c>
      <c r="I9" s="260"/>
      <c r="J9" s="260"/>
      <c r="K9" s="32"/>
      <c r="L9" s="41" t="s">
        <v>25</v>
      </c>
      <c r="M9" s="40"/>
      <c r="N9" s="260">
        <v>2002</v>
      </c>
      <c r="O9" s="260"/>
      <c r="P9" s="260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4:AK4"/>
    <mergeCell ref="A3:AK3"/>
    <mergeCell ref="A2:AK2"/>
    <mergeCell ref="H9:J9"/>
    <mergeCell ref="N9:P9"/>
    <mergeCell ref="U7:W7"/>
    <mergeCell ref="H8:J8"/>
    <mergeCell ref="N8:P8"/>
    <mergeCell ref="U8:W8"/>
    <mergeCell ref="H7:J7"/>
    <mergeCell ref="N7:P7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1:31" x14ac:dyDescent="0.25">
      <c r="A2" s="261" t="s">
        <v>18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31" x14ac:dyDescent="0.25">
      <c r="A3" s="263" t="s">
        <v>66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62"/>
      <c r="M6" s="262"/>
      <c r="N6" s="262"/>
      <c r="O6" s="4"/>
      <c r="P6" s="35"/>
    </row>
    <row r="7" spans="1:31" x14ac:dyDescent="0.25">
      <c r="F7" s="36"/>
      <c r="G7" s="259" t="s">
        <v>46</v>
      </c>
      <c r="H7" s="259"/>
      <c r="I7" s="259"/>
      <c r="J7" s="26"/>
      <c r="K7" s="36"/>
      <c r="L7" s="20"/>
      <c r="M7" s="4"/>
      <c r="N7" s="4"/>
      <c r="O7" s="259" t="s">
        <v>46</v>
      </c>
      <c r="P7" s="259"/>
      <c r="Q7" s="259"/>
      <c r="S7" s="36"/>
      <c r="U7" s="259" t="s">
        <v>47</v>
      </c>
      <c r="V7" s="259"/>
      <c r="W7" s="259"/>
      <c r="Y7" s="36"/>
      <c r="AA7" s="259" t="s">
        <v>47</v>
      </c>
      <c r="AB7" s="259"/>
      <c r="AC7" s="259"/>
      <c r="AE7" s="36"/>
    </row>
    <row r="8" spans="1:31" x14ac:dyDescent="0.25">
      <c r="F8" s="36"/>
      <c r="G8" s="259" t="s">
        <v>67</v>
      </c>
      <c r="H8" s="259"/>
      <c r="I8" s="259"/>
      <c r="J8" s="26"/>
      <c r="K8" s="36"/>
      <c r="L8" s="20"/>
      <c r="M8" s="4"/>
      <c r="N8" s="4"/>
      <c r="O8" s="259" t="s">
        <v>67</v>
      </c>
      <c r="P8" s="259"/>
      <c r="Q8" s="259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60">
        <v>2001</v>
      </c>
      <c r="H9" s="260"/>
      <c r="I9" s="260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D1" zoomScale="65" zoomScaleNormal="65" workbookViewId="0">
      <selection activeCell="I58" sqref="I5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8.7109375" style="107" bestFit="1" customWidth="1"/>
    <col min="13" max="13" width="9.42578125" style="106" customWidth="1"/>
    <col min="14" max="14" width="1.5703125" style="106" customWidth="1"/>
    <col min="15" max="15" width="12.28515625" style="106" bestFit="1" customWidth="1"/>
    <col min="16" max="16" width="8.7109375" style="107" bestFit="1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8.7109375" style="107" bestFit="1" customWidth="1"/>
    <col min="21" max="21" width="9.85546875" style="108" customWidth="1"/>
    <col min="22" max="22" width="1.7109375" style="108" customWidth="1"/>
    <col min="23" max="23" width="12.140625" style="108" bestFit="1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" style="106" bestFit="1" customWidth="1"/>
    <col min="28" max="28" width="8.710937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AB2" s="106"/>
    </row>
    <row r="3" spans="1:35" x14ac:dyDescent="0.25">
      <c r="A3" s="248" t="s">
        <v>134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49" t="s">
        <v>168</v>
      </c>
      <c r="J5" s="249"/>
      <c r="K5" s="249"/>
      <c r="L5" s="105"/>
      <c r="M5" s="249" t="s">
        <v>169</v>
      </c>
      <c r="N5" s="249"/>
      <c r="O5" s="249"/>
      <c r="P5" s="105"/>
      <c r="Q5" s="249" t="s">
        <v>170</v>
      </c>
      <c r="R5" s="249"/>
      <c r="S5" s="249"/>
      <c r="T5" s="105"/>
      <c r="U5" s="249" t="s">
        <v>171</v>
      </c>
      <c r="V5" s="249"/>
      <c r="W5" s="249"/>
      <c r="X5" s="105"/>
      <c r="Y5" s="249" t="s">
        <v>172</v>
      </c>
      <c r="Z5" s="249"/>
      <c r="AA5" s="249"/>
      <c r="AB5" s="105"/>
      <c r="AC5" s="249" t="s">
        <v>173</v>
      </c>
      <c r="AD5" s="249"/>
      <c r="AE5" s="249"/>
      <c r="AG5" s="249" t="s">
        <v>174</v>
      </c>
      <c r="AH5" s="249"/>
      <c r="AI5" s="249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51"/>
      <c r="J6" s="251"/>
      <c r="K6" s="251"/>
      <c r="L6" s="121"/>
      <c r="M6" s="251"/>
      <c r="N6" s="251"/>
      <c r="O6" s="251"/>
      <c r="P6" s="121"/>
      <c r="Q6" s="251"/>
      <c r="R6" s="251"/>
      <c r="S6" s="251"/>
      <c r="T6" s="121"/>
      <c r="U6" s="251"/>
      <c r="V6" s="251"/>
      <c r="W6" s="251"/>
      <c r="X6" s="121"/>
      <c r="Y6" s="251"/>
      <c r="Z6" s="251"/>
      <c r="AA6" s="251"/>
      <c r="AB6" s="121"/>
      <c r="AC6" s="251"/>
      <c r="AD6" s="251"/>
      <c r="AE6" s="251"/>
      <c r="AG6" s="251"/>
      <c r="AH6" s="251"/>
      <c r="AI6" s="251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52" t="s">
        <v>103</v>
      </c>
      <c r="J7" s="252"/>
      <c r="K7" s="252"/>
      <c r="L7" s="113"/>
      <c r="M7" s="252" t="s">
        <v>103</v>
      </c>
      <c r="N7" s="252"/>
      <c r="O7" s="252"/>
      <c r="P7" s="113"/>
      <c r="Q7" s="252" t="s">
        <v>103</v>
      </c>
      <c r="R7" s="252"/>
      <c r="S7" s="252"/>
      <c r="T7" s="113"/>
      <c r="U7" s="252" t="s">
        <v>103</v>
      </c>
      <c r="V7" s="252"/>
      <c r="W7" s="252"/>
      <c r="X7" s="113"/>
      <c r="Y7" s="252" t="s">
        <v>103</v>
      </c>
      <c r="Z7" s="252"/>
      <c r="AA7" s="252"/>
      <c r="AB7" s="113"/>
      <c r="AC7" s="252" t="s">
        <v>103</v>
      </c>
      <c r="AD7" s="252"/>
      <c r="AE7" s="252"/>
      <c r="AG7" s="252" t="s">
        <v>103</v>
      </c>
      <c r="AH7" s="252"/>
      <c r="AI7" s="252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177901</v>
      </c>
      <c r="L10" s="97">
        <v>1</v>
      </c>
      <c r="M10" s="130"/>
      <c r="N10" s="130"/>
      <c r="O10" s="130">
        <f>+S10-K10</f>
        <v>158848</v>
      </c>
      <c r="P10" s="97">
        <v>1</v>
      </c>
      <c r="Q10" s="130"/>
      <c r="R10" s="130"/>
      <c r="S10" s="211">
        <v>336749</v>
      </c>
      <c r="T10" s="97">
        <v>1</v>
      </c>
      <c r="U10" s="130"/>
      <c r="V10" s="130"/>
      <c r="W10" s="130">
        <f>+AA10-S10</f>
        <v>141785</v>
      </c>
      <c r="X10" s="97">
        <v>1</v>
      </c>
      <c r="Y10" s="130"/>
      <c r="Z10" s="130"/>
      <c r="AA10" s="211">
        <v>478534</v>
      </c>
      <c r="AB10" s="97">
        <v>1</v>
      </c>
      <c r="AC10" s="130"/>
      <c r="AD10" s="130"/>
      <c r="AE10" s="130">
        <f>+AI10-AA10</f>
        <v>161555</v>
      </c>
      <c r="AG10" s="130"/>
      <c r="AH10" s="130"/>
      <c r="AI10" s="211">
        <v>640089</v>
      </c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12">
        <v>-88357</v>
      </c>
      <c r="L12" s="100">
        <f>+K12/-K$10</f>
        <v>0.4966638748517434</v>
      </c>
      <c r="M12" s="124"/>
      <c r="N12" s="124"/>
      <c r="O12" s="133">
        <f>+S12-K12</f>
        <v>-78138</v>
      </c>
      <c r="P12" s="100">
        <f>+O12/-O$10</f>
        <v>0.49190421031426268</v>
      </c>
      <c r="Q12" s="124"/>
      <c r="R12" s="124"/>
      <c r="S12" s="212">
        <v>-166495</v>
      </c>
      <c r="T12" s="100">
        <f>+S12/-S$10</f>
        <v>0.49441869166649344</v>
      </c>
      <c r="U12" s="124"/>
      <c r="V12" s="124"/>
      <c r="W12" s="133">
        <f>+AA12-S12</f>
        <v>-70882</v>
      </c>
      <c r="X12" s="100">
        <f>+W12/-W$10</f>
        <v>0.49992594421130587</v>
      </c>
      <c r="Y12" s="124"/>
      <c r="Z12" s="124"/>
      <c r="AA12" s="212">
        <f>-237527+150</f>
        <v>-237377</v>
      </c>
      <c r="AB12" s="100">
        <f>+AA12/-AA$10</f>
        <v>0.49605043737749044</v>
      </c>
      <c r="AC12" s="124"/>
      <c r="AD12" s="124"/>
      <c r="AE12" s="133">
        <f>+AI12-AA12</f>
        <v>-80422</v>
      </c>
      <c r="AG12" s="124"/>
      <c r="AH12" s="124"/>
      <c r="AI12" s="212">
        <v>-317799</v>
      </c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89544</v>
      </c>
      <c r="L14" s="97">
        <f>+K14/-K$10</f>
        <v>-0.50333612514825665</v>
      </c>
      <c r="M14" s="130"/>
      <c r="N14" s="130"/>
      <c r="O14" s="134">
        <f>+O10+O12</f>
        <v>80710</v>
      </c>
      <c r="P14" s="97">
        <f>+O14/-O$10</f>
        <v>-0.50809578968573732</v>
      </c>
      <c r="Q14" s="130"/>
      <c r="R14" s="130"/>
      <c r="S14" s="214">
        <f>+S10+S12</f>
        <v>170254</v>
      </c>
      <c r="T14" s="97">
        <f>+S14/-S$10</f>
        <v>-0.50558130833350656</v>
      </c>
      <c r="U14" s="130"/>
      <c r="V14" s="130"/>
      <c r="W14" s="134">
        <f>+W10+W12</f>
        <v>70903</v>
      </c>
      <c r="X14" s="97">
        <f>+W14/-W$10</f>
        <v>-0.50007405578869413</v>
      </c>
      <c r="Y14" s="130"/>
      <c r="Z14" s="130"/>
      <c r="AA14" s="214">
        <f>+AA10+AA12</f>
        <v>241157</v>
      </c>
      <c r="AB14" s="97">
        <f>+AA14/-AA$10</f>
        <v>-0.50394956262250956</v>
      </c>
      <c r="AC14" s="130"/>
      <c r="AD14" s="130"/>
      <c r="AE14" s="134">
        <f>+AE10+AE12</f>
        <v>81133</v>
      </c>
      <c r="AG14" s="130"/>
      <c r="AH14" s="130"/>
      <c r="AI14" s="134">
        <f>+AI10+AI12</f>
        <v>322290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15">
        <f>-41575-200</f>
        <v>-41775</v>
      </c>
      <c r="L16" s="100">
        <f t="shared" ref="L16:L21" si="0">+K16/-K$10</f>
        <v>0.23482161426861006</v>
      </c>
      <c r="M16" s="124"/>
      <c r="N16" s="124"/>
      <c r="O16" s="124">
        <f t="shared" ref="O16:O21" si="1">+S16-K16</f>
        <v>-38922</v>
      </c>
      <c r="P16" s="100">
        <f t="shared" ref="P16:P21" si="2">+O16/-O$10</f>
        <v>0.24502669218372281</v>
      </c>
      <c r="Q16" s="124"/>
      <c r="R16" s="124"/>
      <c r="S16" s="215">
        <f>-80547-150</f>
        <v>-80697</v>
      </c>
      <c r="T16" s="100">
        <f t="shared" ref="T16:T21" si="3">+S16/-S$10</f>
        <v>0.23963545548761839</v>
      </c>
      <c r="U16" s="124"/>
      <c r="V16" s="124"/>
      <c r="W16" s="124">
        <f t="shared" ref="W16:W21" si="4">+AA16-S16</f>
        <v>-34017</v>
      </c>
      <c r="X16" s="100">
        <f t="shared" ref="X16:X21" si="5">+W16/-W$10</f>
        <v>0.23991959657227493</v>
      </c>
      <c r="Y16" s="124"/>
      <c r="Z16" s="124"/>
      <c r="AA16" s="215">
        <f>-114564-150</f>
        <v>-114714</v>
      </c>
      <c r="AB16" s="100">
        <f t="shared" ref="AB16:AB21" si="6">+AA16/-AA$10</f>
        <v>0.23971964374527202</v>
      </c>
      <c r="AC16" s="124"/>
      <c r="AD16" s="124"/>
      <c r="AE16" s="124">
        <f t="shared" ref="AE16:AE21" si="7">+AI16-AA16</f>
        <v>-35934</v>
      </c>
      <c r="AG16" s="124"/>
      <c r="AH16" s="124"/>
      <c r="AI16" s="215">
        <v>-150648</v>
      </c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15">
        <f>-9089+41-100</f>
        <v>-9148</v>
      </c>
      <c r="L17" s="100">
        <f t="shared" si="0"/>
        <v>5.1421858224518134E-2</v>
      </c>
      <c r="M17" s="124"/>
      <c r="N17" s="124"/>
      <c r="O17" s="124">
        <f t="shared" si="1"/>
        <v>-8202</v>
      </c>
      <c r="P17" s="100">
        <f t="shared" si="2"/>
        <v>5.1634266720386783E-2</v>
      </c>
      <c r="Q17" s="124"/>
      <c r="R17" s="124"/>
      <c r="S17" s="215">
        <f>-17710+360</f>
        <v>-17350</v>
      </c>
      <c r="T17" s="100">
        <f t="shared" si="3"/>
        <v>5.1522053517605103E-2</v>
      </c>
      <c r="U17" s="124"/>
      <c r="V17" s="124"/>
      <c r="W17" s="124">
        <f t="shared" si="4"/>
        <v>-7136</v>
      </c>
      <c r="X17" s="100">
        <f t="shared" si="5"/>
        <v>5.032972458299538E-2</v>
      </c>
      <c r="Y17" s="124"/>
      <c r="Z17" s="124"/>
      <c r="AA17" s="215">
        <v>-24486</v>
      </c>
      <c r="AB17" s="100">
        <f t="shared" si="6"/>
        <v>5.1168777976068579E-2</v>
      </c>
      <c r="AC17" s="124"/>
      <c r="AD17" s="124"/>
      <c r="AE17" s="124">
        <f t="shared" si="7"/>
        <v>-7887</v>
      </c>
      <c r="AG17" s="124"/>
      <c r="AH17" s="124"/>
      <c r="AI17" s="215">
        <v>-32373</v>
      </c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15">
        <f>-17299-100</f>
        <v>-17399</v>
      </c>
      <c r="L18" s="100">
        <f t="shared" si="0"/>
        <v>9.7801586275512789E-2</v>
      </c>
      <c r="M18" s="124"/>
      <c r="N18" s="124"/>
      <c r="O18" s="124">
        <f t="shared" si="1"/>
        <v>-16230</v>
      </c>
      <c r="P18" s="100">
        <f t="shared" si="2"/>
        <v>0.10217314665592264</v>
      </c>
      <c r="Q18" s="124"/>
      <c r="R18" s="124"/>
      <c r="S18" s="215">
        <f>-33419-210</f>
        <v>-33629</v>
      </c>
      <c r="T18" s="100">
        <f t="shared" si="3"/>
        <v>9.986369669991596E-2</v>
      </c>
      <c r="U18" s="124"/>
      <c r="V18" s="124"/>
      <c r="W18" s="124">
        <f t="shared" si="4"/>
        <v>-15012</v>
      </c>
      <c r="X18" s="100">
        <f t="shared" si="5"/>
        <v>0.10587861903586417</v>
      </c>
      <c r="Y18" s="124"/>
      <c r="Z18" s="124"/>
      <c r="AA18" s="215">
        <v>-48641</v>
      </c>
      <c r="AB18" s="100">
        <f t="shared" si="6"/>
        <v>0.10164586006427966</v>
      </c>
      <c r="AC18" s="124"/>
      <c r="AD18" s="124"/>
      <c r="AE18" s="124">
        <f t="shared" si="7"/>
        <v>-14814</v>
      </c>
      <c r="AG18" s="124"/>
      <c r="AH18" s="124"/>
      <c r="AI18" s="215">
        <v>-63455</v>
      </c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>
        <v>297</v>
      </c>
      <c r="L19" s="100">
        <f t="shared" si="0"/>
        <v>-1.6694678500964019E-3</v>
      </c>
      <c r="M19" s="132"/>
      <c r="N19" s="132"/>
      <c r="O19" s="124">
        <f t="shared" si="1"/>
        <v>172</v>
      </c>
      <c r="P19" s="100">
        <f t="shared" si="2"/>
        <v>-1.0827961321514907E-3</v>
      </c>
      <c r="Q19" s="132"/>
      <c r="R19" s="132"/>
      <c r="S19" s="215">
        <v>469</v>
      </c>
      <c r="T19" s="100">
        <f t="shared" si="3"/>
        <v>-1.3927287089196998E-3</v>
      </c>
      <c r="U19" s="132"/>
      <c r="V19" s="132"/>
      <c r="W19" s="124">
        <f t="shared" si="4"/>
        <v>126</v>
      </c>
      <c r="X19" s="100">
        <f t="shared" si="5"/>
        <v>-8.8866946432979513E-4</v>
      </c>
      <c r="Y19" s="132"/>
      <c r="Z19" s="132"/>
      <c r="AA19" s="215">
        <v>595</v>
      </c>
      <c r="AB19" s="100">
        <f t="shared" si="6"/>
        <v>-1.2433808256048682E-3</v>
      </c>
      <c r="AC19" s="132"/>
      <c r="AD19" s="132"/>
      <c r="AE19" s="124">
        <f t="shared" si="7"/>
        <v>241</v>
      </c>
      <c r="AG19" s="132"/>
      <c r="AH19" s="132"/>
      <c r="AI19" s="215">
        <v>836</v>
      </c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>
        <v>-32</v>
      </c>
      <c r="L20" s="100">
        <f t="shared" si="0"/>
        <v>1.7987532391611064E-4</v>
      </c>
      <c r="M20" s="132"/>
      <c r="N20" s="132"/>
      <c r="O20" s="124">
        <f t="shared" si="1"/>
        <v>-133</v>
      </c>
      <c r="P20" s="100">
        <f t="shared" si="2"/>
        <v>8.3727840451248991E-4</v>
      </c>
      <c r="Q20" s="132"/>
      <c r="R20" s="132"/>
      <c r="S20" s="215">
        <v>-165</v>
      </c>
      <c r="T20" s="100">
        <f t="shared" si="3"/>
        <v>4.8997918330863637E-4</v>
      </c>
      <c r="U20" s="132"/>
      <c r="V20" s="132"/>
      <c r="W20" s="124">
        <f t="shared" si="4"/>
        <v>-131</v>
      </c>
      <c r="X20" s="100">
        <f t="shared" si="5"/>
        <v>9.2393412561272352E-4</v>
      </c>
      <c r="Y20" s="132"/>
      <c r="Z20" s="132"/>
      <c r="AA20" s="215">
        <v>-296</v>
      </c>
      <c r="AB20" s="100">
        <f t="shared" si="6"/>
        <v>6.1855583929250584E-4</v>
      </c>
      <c r="AC20" s="132"/>
      <c r="AD20" s="132"/>
      <c r="AE20" s="124">
        <f t="shared" si="7"/>
        <v>-272</v>
      </c>
      <c r="AG20" s="132"/>
      <c r="AH20" s="132"/>
      <c r="AI20" s="215">
        <v>-568</v>
      </c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25205</v>
      </c>
      <c r="J23" s="138"/>
      <c r="K23" s="216"/>
      <c r="L23" s="102"/>
      <c r="M23" s="138">
        <f>+O26+M24</f>
        <v>21466</v>
      </c>
      <c r="N23" s="138"/>
      <c r="O23" s="137"/>
      <c r="P23" s="102"/>
      <c r="Q23" s="138">
        <f>+S26+Q24</f>
        <v>46671</v>
      </c>
      <c r="R23" s="138"/>
      <c r="S23" s="216"/>
      <c r="T23" s="102"/>
      <c r="U23" s="138">
        <f>+Y23-Q23</f>
        <v>18739</v>
      </c>
      <c r="V23" s="138"/>
      <c r="W23" s="137"/>
      <c r="X23" s="102"/>
      <c r="Y23" s="138">
        <f>+Y24+AA26</f>
        <v>65410</v>
      </c>
      <c r="Z23" s="138"/>
      <c r="AA23" s="216"/>
      <c r="AB23" s="102"/>
      <c r="AC23" s="138">
        <f>+AE26+AC24</f>
        <v>27037</v>
      </c>
      <c r="AD23" s="138"/>
      <c r="AE23" s="137"/>
      <c r="AG23" s="138">
        <f>+AG24+AI26</f>
        <v>92447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3718</v>
      </c>
      <c r="J24" s="138"/>
      <c r="K24" s="216"/>
      <c r="L24" s="102"/>
      <c r="M24" s="138">
        <f>+Q24-I24</f>
        <v>4071</v>
      </c>
      <c r="N24" s="138"/>
      <c r="O24" s="137"/>
      <c r="P24" s="102"/>
      <c r="Q24" s="138">
        <f>7784+5</f>
        <v>7789</v>
      </c>
      <c r="R24" s="138"/>
      <c r="S24" s="216"/>
      <c r="T24" s="102"/>
      <c r="U24" s="218">
        <f>+Y24-Q24</f>
        <v>4006</v>
      </c>
      <c r="V24" s="138"/>
      <c r="W24" s="137"/>
      <c r="X24" s="102"/>
      <c r="Y24" s="138">
        <v>11795</v>
      </c>
      <c r="Z24" s="138"/>
      <c r="AA24" s="216"/>
      <c r="AB24" s="102"/>
      <c r="AC24" s="218">
        <f>+AG24-Y24</f>
        <v>4570</v>
      </c>
      <c r="AD24" s="138"/>
      <c r="AE24" s="137"/>
      <c r="AG24" s="138">
        <v>16365</v>
      </c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21487</v>
      </c>
      <c r="L26" s="97">
        <f>+K26/-K$10</f>
        <v>-0.12078065890579592</v>
      </c>
      <c r="M26" s="141"/>
      <c r="N26" s="141"/>
      <c r="O26" s="141">
        <f>+O14+O16+O17+O18+O21+O19+O20</f>
        <v>17395</v>
      </c>
      <c r="P26" s="97">
        <f>+O26/-O$10</f>
        <v>-0.10950720185334407</v>
      </c>
      <c r="Q26" s="141"/>
      <c r="R26" s="141"/>
      <c r="S26" s="219">
        <f>+S14+S16+S17+S18+S19+S20+S21</f>
        <v>38882</v>
      </c>
      <c r="T26" s="97">
        <f>+S26/-S$10</f>
        <v>-0.11546285215397818</v>
      </c>
      <c r="U26" s="141"/>
      <c r="V26" s="141"/>
      <c r="W26" s="187">
        <f>+W14+W16+W17+W18+W21+W19+W20</f>
        <v>14733</v>
      </c>
      <c r="X26" s="97">
        <f>+W26/-W$10</f>
        <v>-0.10391085093627676</v>
      </c>
      <c r="Y26" s="141"/>
      <c r="Z26" s="141"/>
      <c r="AA26" s="219">
        <f>+AA14+AA16+AA17+AA18+AA19+AA20+AA21</f>
        <v>53615</v>
      </c>
      <c r="AB26" s="97">
        <f>+AA26/-AA$10</f>
        <v>-0.11204010582320169</v>
      </c>
      <c r="AC26" s="141"/>
      <c r="AD26" s="141"/>
      <c r="AE26" s="187">
        <f>+AE14+AE16+AE17+AE18+AE21+AE19+AE20</f>
        <v>22467</v>
      </c>
      <c r="AG26" s="141"/>
      <c r="AH26" s="141"/>
      <c r="AI26" s="187">
        <f>+AI14+AI16+AI17+AI18+AI21+AI19+AI20</f>
        <v>76082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15">
        <v>-11</v>
      </c>
      <c r="L28" s="100">
        <f>+K28/-K$10</f>
        <v>6.1832142596163041E-5</v>
      </c>
      <c r="M28" s="124"/>
      <c r="N28" s="124"/>
      <c r="O28" s="124">
        <f>+S28-K28</f>
        <v>-5</v>
      </c>
      <c r="P28" s="100">
        <f>+O28/-O$10</f>
        <v>3.1476631748589844E-5</v>
      </c>
      <c r="Q28" s="124"/>
      <c r="R28" s="124"/>
      <c r="S28" s="215">
        <v>-16</v>
      </c>
      <c r="T28" s="100">
        <f>+S28/-S$10</f>
        <v>4.7513132926898076E-5</v>
      </c>
      <c r="U28" s="124"/>
      <c r="V28" s="124"/>
      <c r="W28" s="124">
        <f>+AA28-S28</f>
        <v>-8</v>
      </c>
      <c r="X28" s="100">
        <f>+W28/-W$10</f>
        <v>5.6423458052685407E-5</v>
      </c>
      <c r="Y28" s="124"/>
      <c r="Z28" s="124"/>
      <c r="AA28" s="215">
        <v>-24</v>
      </c>
      <c r="AB28" s="100">
        <f>+AA28/-AA$10</f>
        <v>5.0153176158851828E-5</v>
      </c>
      <c r="AC28" s="124"/>
      <c r="AD28" s="124"/>
      <c r="AE28" s="124">
        <f>+AI28-AA28</f>
        <v>-10</v>
      </c>
      <c r="AG28" s="124"/>
      <c r="AH28" s="124"/>
      <c r="AI28" s="215">
        <v>-34</v>
      </c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15">
        <v>2539</v>
      </c>
      <c r="L29" s="100">
        <f>+K29/-K$10</f>
        <v>-1.4271982731968905E-2</v>
      </c>
      <c r="M29" s="124"/>
      <c r="N29" s="124"/>
      <c r="O29" s="124">
        <f>+S29-K29</f>
        <v>1567</v>
      </c>
      <c r="P29" s="100">
        <f>+O29/-O$10</f>
        <v>-9.8647763900080575E-3</v>
      </c>
      <c r="Q29" s="124"/>
      <c r="R29" s="124"/>
      <c r="S29" s="215">
        <v>4106</v>
      </c>
      <c r="T29" s="100">
        <f>+S29/-S$10</f>
        <v>-1.2193057737365219E-2</v>
      </c>
      <c r="U29" s="124"/>
      <c r="V29" s="124"/>
      <c r="W29" s="124">
        <f>+AA29-S29</f>
        <v>778</v>
      </c>
      <c r="X29" s="100">
        <f>+W29/-W$10</f>
        <v>-5.4871812956236556E-3</v>
      </c>
      <c r="Y29" s="124"/>
      <c r="Z29" s="124"/>
      <c r="AA29" s="215">
        <f>5299-415</f>
        <v>4884</v>
      </c>
      <c r="AB29" s="100">
        <f>+AA29/-AA$10</f>
        <v>-1.0206171348326347E-2</v>
      </c>
      <c r="AC29" s="124"/>
      <c r="AD29" s="124"/>
      <c r="AE29" s="124">
        <f>+AI29-AA29</f>
        <v>394</v>
      </c>
      <c r="AG29" s="124"/>
      <c r="AH29" s="124"/>
      <c r="AI29" s="215">
        <v>5278</v>
      </c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15">
        <v>-1238</v>
      </c>
      <c r="L30" s="100">
        <f>+K30/-K$10</f>
        <v>6.9589265940045303E-3</v>
      </c>
      <c r="M30" s="124"/>
      <c r="N30" s="124"/>
      <c r="O30" s="124">
        <f>+S30-K30</f>
        <v>-1217</v>
      </c>
      <c r="P30" s="100">
        <f>+O30/-O$10</f>
        <v>7.661412167606769E-3</v>
      </c>
      <c r="Q30" s="124"/>
      <c r="R30" s="124"/>
      <c r="S30" s="215">
        <v>-2455</v>
      </c>
      <c r="T30" s="100">
        <f>+S30/-S$10</f>
        <v>7.2902963334709235E-3</v>
      </c>
      <c r="U30" s="124"/>
      <c r="V30" s="124"/>
      <c r="W30" s="124">
        <f>+AA30-S30</f>
        <v>-1122</v>
      </c>
      <c r="X30" s="100">
        <f>+W30/-W$10</f>
        <v>7.913389991889128E-3</v>
      </c>
      <c r="Y30" s="124"/>
      <c r="Z30" s="124"/>
      <c r="AA30" s="215">
        <v>-3577</v>
      </c>
      <c r="AB30" s="100">
        <f>+AA30/-AA$10</f>
        <v>7.4749129633422074E-3</v>
      </c>
      <c r="AC30" s="124"/>
      <c r="AD30" s="124"/>
      <c r="AE30" s="124">
        <f>+AI30-AA30</f>
        <v>-2424</v>
      </c>
      <c r="AG30" s="124"/>
      <c r="AH30" s="124"/>
      <c r="AI30" s="215">
        <v>-6001</v>
      </c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15">
        <v>-1057</v>
      </c>
      <c r="L31" s="100">
        <f>+K31/-K$10</f>
        <v>5.9415067931040295E-3</v>
      </c>
      <c r="M31" s="124"/>
      <c r="N31" s="124"/>
      <c r="O31" s="124">
        <f>+S31-K31</f>
        <v>642</v>
      </c>
      <c r="P31" s="100">
        <f>+O31/-O$10</f>
        <v>-4.041599516518936E-3</v>
      </c>
      <c r="Q31" s="124"/>
      <c r="R31" s="124"/>
      <c r="S31" s="215">
        <v>-415</v>
      </c>
      <c r="T31" s="100">
        <f>+S31/-S$10</f>
        <v>1.2323718852914188E-3</v>
      </c>
      <c r="U31" s="124"/>
      <c r="V31" s="124"/>
      <c r="W31" s="124">
        <f>+AA31-S31</f>
        <v>337</v>
      </c>
      <c r="X31" s="100">
        <f>+W31/-W$10</f>
        <v>-2.3768381704693726E-3</v>
      </c>
      <c r="Y31" s="124"/>
      <c r="Z31" s="124"/>
      <c r="AA31" s="215">
        <v>-78</v>
      </c>
      <c r="AB31" s="100">
        <f>+AA31/-AA$10</f>
        <v>1.6299782251626843E-4</v>
      </c>
      <c r="AC31" s="124"/>
      <c r="AD31" s="124"/>
      <c r="AE31" s="124">
        <f>+AI31-AA31</f>
        <v>726</v>
      </c>
      <c r="AG31" s="124"/>
      <c r="AH31" s="124"/>
      <c r="AI31" s="215">
        <v>648</v>
      </c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12">
        <v>363</v>
      </c>
      <c r="L32" s="100">
        <f>+K32/-K$10</f>
        <v>-2.04046070567338E-3</v>
      </c>
      <c r="M32" s="124"/>
      <c r="N32" s="124"/>
      <c r="O32" s="124">
        <f>+S32-K32</f>
        <v>379</v>
      </c>
      <c r="P32" s="100">
        <f>+O32/-O$10</f>
        <v>-2.3859286865431104E-3</v>
      </c>
      <c r="Q32" s="124"/>
      <c r="R32" s="124"/>
      <c r="S32" s="212">
        <v>742</v>
      </c>
      <c r="T32" s="100">
        <f>+S32/-S$10</f>
        <v>-2.2034215394848983E-3</v>
      </c>
      <c r="U32" s="124"/>
      <c r="V32" s="124"/>
      <c r="W32" s="133">
        <f>+AA32-S32</f>
        <v>360</v>
      </c>
      <c r="X32" s="100">
        <f>+W32/-W$10</f>
        <v>-2.539055612370843E-3</v>
      </c>
      <c r="Y32" s="124"/>
      <c r="Z32" s="124"/>
      <c r="AA32" s="212">
        <v>1102</v>
      </c>
      <c r="AB32" s="100">
        <f>+AA32/-AA$10</f>
        <v>-2.3028666719606132E-3</v>
      </c>
      <c r="AC32" s="124"/>
      <c r="AD32" s="124"/>
      <c r="AE32" s="231">
        <f>+AI32-AA32</f>
        <v>1540</v>
      </c>
      <c r="AG32" s="124"/>
      <c r="AH32" s="124"/>
      <c r="AI32" s="212">
        <v>2642</v>
      </c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22083</v>
      </c>
      <c r="L34" s="97">
        <f>+K34/-K$10</f>
        <v>-0.12413083681373348</v>
      </c>
      <c r="M34" s="130"/>
      <c r="N34" s="130"/>
      <c r="O34" s="205">
        <f>+O26+O28+O29+O30+O31+O32</f>
        <v>18761</v>
      </c>
      <c r="P34" s="97">
        <f>+O34/-O$10</f>
        <v>-0.11810661764705882</v>
      </c>
      <c r="Q34" s="130"/>
      <c r="R34" s="130"/>
      <c r="S34" s="204">
        <f>+S26+S28+S29+S30+S31+S32</f>
        <v>40844</v>
      </c>
      <c r="T34" s="97">
        <f>+S34/-S$10</f>
        <v>-0.12128915007913907</v>
      </c>
      <c r="U34" s="130"/>
      <c r="V34" s="130"/>
      <c r="W34" s="205">
        <f>+W26+W29+W30+W32+W28+W31</f>
        <v>15078</v>
      </c>
      <c r="X34" s="97">
        <f>+W34/-W$10</f>
        <v>-0.10634411256479881</v>
      </c>
      <c r="Y34" s="130"/>
      <c r="Z34" s="130"/>
      <c r="AA34" s="204">
        <f>+AA26+AA28+AA29+AA30+AA31+AA32</f>
        <v>55922</v>
      </c>
      <c r="AB34" s="97">
        <f>+AA34/-AA$10</f>
        <v>-0.11686107988147133</v>
      </c>
      <c r="AC34" s="130"/>
      <c r="AD34" s="130"/>
      <c r="AE34" s="205">
        <f>+AE26+AE29+AE30+AE32+AE28+AE31</f>
        <v>22693</v>
      </c>
      <c r="AG34" s="130"/>
      <c r="AH34" s="130"/>
      <c r="AI34" s="205">
        <f>+AI26+AI29+AI30+AI32+AI28+AI31</f>
        <v>78615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15">
        <f>-8298+122</f>
        <v>-8176</v>
      </c>
      <c r="L36" s="100">
        <f>+K36/-K$10</f>
        <v>4.5958145260566269E-2</v>
      </c>
      <c r="M36" s="124"/>
      <c r="N36" s="124"/>
      <c r="O36" s="124">
        <f>+S36-K36</f>
        <v>-6388</v>
      </c>
      <c r="P36" s="100">
        <f>+O36/-O$10</f>
        <v>4.021454472199839E-2</v>
      </c>
      <c r="Q36" s="124"/>
      <c r="R36" s="124"/>
      <c r="S36" s="215">
        <f>-14564</f>
        <v>-14564</v>
      </c>
      <c r="T36" s="100">
        <f>+S36/-S$10</f>
        <v>4.3248829246708975E-2</v>
      </c>
      <c r="U36" s="124"/>
      <c r="V36" s="124"/>
      <c r="W36" s="124">
        <f>+AA36-S36</f>
        <v>-5110</v>
      </c>
      <c r="X36" s="100">
        <f>+W36/-W$10</f>
        <v>3.6040483831152804E-2</v>
      </c>
      <c r="Y36" s="124"/>
      <c r="Z36" s="124"/>
      <c r="AA36" s="215">
        <f>-19820+145+1</f>
        <v>-19674</v>
      </c>
      <c r="AB36" s="100">
        <f>+AA36/-AA$10</f>
        <v>4.1113066156218785E-2</v>
      </c>
      <c r="AC36" s="124"/>
      <c r="AD36" s="124"/>
      <c r="AE36" s="124">
        <f>+AI36-AA36</f>
        <v>-3839.7999999999993</v>
      </c>
      <c r="AG36" s="124"/>
      <c r="AH36" s="124"/>
      <c r="AI36" s="215">
        <v>-23513.8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13907</v>
      </c>
      <c r="L38" s="100">
        <f>+K38/-K$10</f>
        <v>-7.8172691553167209E-2</v>
      </c>
      <c r="M38" s="124"/>
      <c r="N38" s="124"/>
      <c r="O38" s="143">
        <f>SUM(O34:O36)</f>
        <v>12373</v>
      </c>
      <c r="P38" s="100">
        <f>+O38/-O$10</f>
        <v>-7.7892072925060438E-2</v>
      </c>
      <c r="Q38" s="124"/>
      <c r="R38" s="124"/>
      <c r="S38" s="206">
        <f>+S34+S36</f>
        <v>26280</v>
      </c>
      <c r="T38" s="100">
        <f>+S38/-S$10</f>
        <v>-7.8040320832430093E-2</v>
      </c>
      <c r="U38" s="144"/>
      <c r="V38" s="144"/>
      <c r="W38" s="188">
        <f>SUM(W34:W36)</f>
        <v>9968</v>
      </c>
      <c r="X38" s="100">
        <f>+W38/-W$10</f>
        <v>-7.0303628733646012E-2</v>
      </c>
      <c r="Y38" s="124"/>
      <c r="Z38" s="124"/>
      <c r="AA38" s="206">
        <f>+AA34+AA36</f>
        <v>36248</v>
      </c>
      <c r="AB38" s="100">
        <f>+AA38/-AA$10</f>
        <v>-7.5748013725252542E-2</v>
      </c>
      <c r="AC38" s="144"/>
      <c r="AD38" s="144"/>
      <c r="AE38" s="188">
        <f>SUM(AE34:AE36)</f>
        <v>18853.2</v>
      </c>
      <c r="AG38" s="124"/>
      <c r="AH38" s="124"/>
      <c r="AI38" s="188">
        <f>SUM(AI34:AI36)</f>
        <v>55101.2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12739</v>
      </c>
      <c r="L41" s="179">
        <f>+K41/-K$10</f>
        <v>-7.1607242230229171E-2</v>
      </c>
      <c r="M41" s="124"/>
      <c r="N41" s="124"/>
      <c r="O41" s="124">
        <f>+S41-K41</f>
        <v>10908</v>
      </c>
      <c r="P41" s="179">
        <f>+O41/-O$10</f>
        <v>-6.8669419822723607E-2</v>
      </c>
      <c r="Q41" s="124"/>
      <c r="R41" s="124"/>
      <c r="S41" s="215">
        <f>+S38-S42</f>
        <v>23647</v>
      </c>
      <c r="T41" s="179">
        <f>+S41/-S$10</f>
        <v>-7.0221440895147424E-2</v>
      </c>
      <c r="U41" s="124"/>
      <c r="V41" s="124"/>
      <c r="W41" s="207">
        <f>+AA41-S41</f>
        <v>8807</v>
      </c>
      <c r="X41" s="179">
        <f>+W41/-W$10</f>
        <v>-6.2115174383750041E-2</v>
      </c>
      <c r="Y41" s="124"/>
      <c r="Z41" s="124"/>
      <c r="AA41" s="215">
        <f>+AA38-AA42</f>
        <v>32454</v>
      </c>
      <c r="AB41" s="179">
        <f>+AA41/-AA$10</f>
        <v>-6.7819632460807383E-2</v>
      </c>
      <c r="AC41" s="124"/>
      <c r="AD41" s="124"/>
      <c r="AE41" s="207">
        <f>+AI41-AA41</f>
        <v>18090.199999999997</v>
      </c>
      <c r="AG41" s="124"/>
      <c r="AH41" s="124"/>
      <c r="AI41" s="215">
        <f>+AI38-AI42</f>
        <v>50544.2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15">
        <v>1168</v>
      </c>
      <c r="L42" s="179">
        <f>+K42/-K$10</f>
        <v>-6.5654493229380384E-3</v>
      </c>
      <c r="M42" s="124"/>
      <c r="N42" s="124"/>
      <c r="O42" s="124">
        <f>+S42-K42</f>
        <v>1465</v>
      </c>
      <c r="P42" s="179">
        <f>+O42/-O$10</f>
        <v>-9.2226531023368256E-3</v>
      </c>
      <c r="Q42" s="124"/>
      <c r="R42" s="124"/>
      <c r="S42" s="215">
        <v>2633</v>
      </c>
      <c r="T42" s="179">
        <f>+S42/-S$10</f>
        <v>-7.8188799372826637E-3</v>
      </c>
      <c r="U42" s="124"/>
      <c r="V42" s="124"/>
      <c r="W42" s="124">
        <f>+AA42-S42</f>
        <v>1161</v>
      </c>
      <c r="X42" s="179">
        <f>+W42/-W$10</f>
        <v>-8.1884543498959694E-3</v>
      </c>
      <c r="Y42" s="124"/>
      <c r="Z42" s="124"/>
      <c r="AA42" s="215">
        <v>3794</v>
      </c>
      <c r="AB42" s="179">
        <f>+AA42/-AA$10</f>
        <v>-7.9283812644451602E-3</v>
      </c>
      <c r="AC42" s="124"/>
      <c r="AD42" s="124"/>
      <c r="AE42" s="124">
        <f>+AI42-AA42</f>
        <v>763</v>
      </c>
      <c r="AG42" s="124"/>
      <c r="AH42" s="124"/>
      <c r="AI42" s="215">
        <v>4557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 x14ac:dyDescent="0.25">
      <c r="A44" s="250" t="s">
        <v>112</v>
      </c>
      <c r="B44" s="250"/>
      <c r="C44" s="250"/>
      <c r="D44" s="250"/>
      <c r="E44" s="250"/>
      <c r="F44" s="250"/>
      <c r="G44" s="250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0.15667274753869809</v>
      </c>
      <c r="L46" s="105"/>
      <c r="M46" s="144"/>
      <c r="N46" s="144"/>
      <c r="O46" s="178">
        <f>+O41/81309610*1000</f>
        <v>0.13415388414727361</v>
      </c>
      <c r="P46" s="105"/>
      <c r="Q46" s="144"/>
      <c r="R46" s="144"/>
      <c r="S46" s="221">
        <f>+S41/81309610*1000</f>
        <v>0.29082663168597173</v>
      </c>
      <c r="T46" s="105"/>
      <c r="U46" s="144"/>
      <c r="V46" s="144"/>
      <c r="W46" s="189">
        <f>+W41/81309610*1000</f>
        <v>0.10831438005913446</v>
      </c>
      <c r="X46" s="105"/>
      <c r="Y46" s="144"/>
      <c r="Z46" s="144"/>
      <c r="AA46" s="221">
        <f>+AA41/81309610*1000</f>
        <v>0.39914101174510613</v>
      </c>
      <c r="AB46" s="105"/>
      <c r="AC46" s="144"/>
      <c r="AD46" s="144"/>
      <c r="AE46" s="189">
        <f>+AE41/81309610*1000</f>
        <v>0.22248538641373386</v>
      </c>
      <c r="AG46" s="144"/>
      <c r="AH46" s="144"/>
      <c r="AI46" s="221">
        <f>+AI41/81309610*1000</f>
        <v>0.62162639815884002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7"/>
      <c r="M50" s="118"/>
      <c r="N50" s="118"/>
      <c r="O50" s="118"/>
      <c r="P50" s="117"/>
      <c r="Q50" s="124"/>
      <c r="R50" s="124"/>
      <c r="S50" s="153"/>
      <c r="T50" s="117"/>
      <c r="U50" s="124"/>
      <c r="V50" s="124"/>
      <c r="W50" s="222"/>
      <c r="X50" s="117"/>
      <c r="AB50" s="117"/>
      <c r="AE50" s="225"/>
    </row>
    <row r="51" spans="1:31" x14ac:dyDescent="0.25">
      <c r="L51" s="117"/>
      <c r="P51" s="117"/>
      <c r="S51" s="191"/>
      <c r="T51" s="117"/>
      <c r="X51" s="117"/>
      <c r="AB51" s="117"/>
    </row>
    <row r="52" spans="1:31" x14ac:dyDescent="0.25">
      <c r="AD52" s="225"/>
    </row>
    <row r="53" spans="1:31" x14ac:dyDescent="0.25">
      <c r="S53" s="223"/>
    </row>
    <row r="54" spans="1:31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</row>
    <row r="3" spans="1:35" x14ac:dyDescent="0.25">
      <c r="A3" s="248" t="s">
        <v>178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49" t="s">
        <v>179</v>
      </c>
      <c r="K5" s="249"/>
      <c r="L5" s="249"/>
      <c r="M5" s="105"/>
      <c r="N5" s="117"/>
      <c r="O5" s="249" t="s">
        <v>182</v>
      </c>
      <c r="P5" s="249"/>
      <c r="Q5" s="249"/>
      <c r="R5" s="105"/>
      <c r="S5" s="117"/>
      <c r="T5" s="249" t="s">
        <v>165</v>
      </c>
      <c r="U5" s="249"/>
      <c r="V5" s="249"/>
      <c r="W5" s="105"/>
      <c r="X5" s="118"/>
      <c r="Y5" s="249" t="s">
        <v>152</v>
      </c>
      <c r="Z5" s="249"/>
      <c r="AA5" s="249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51" t="s">
        <v>180</v>
      </c>
      <c r="K6" s="251"/>
      <c r="L6" s="251"/>
      <c r="M6" s="121"/>
      <c r="N6" s="120"/>
      <c r="O6" s="251" t="s">
        <v>181</v>
      </c>
      <c r="P6" s="251"/>
      <c r="Q6" s="251"/>
      <c r="R6" s="121"/>
      <c r="S6" s="120"/>
      <c r="T6" s="251" t="s">
        <v>183</v>
      </c>
      <c r="U6" s="251"/>
      <c r="V6" s="251"/>
      <c r="W6" s="121"/>
      <c r="X6" s="119"/>
      <c r="Y6" s="251" t="s">
        <v>184</v>
      </c>
      <c r="Z6" s="251"/>
      <c r="AA6" s="251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52" t="s">
        <v>103</v>
      </c>
      <c r="K7" s="252"/>
      <c r="L7" s="252"/>
      <c r="M7" s="113"/>
      <c r="N7" s="122"/>
      <c r="O7" s="252" t="s">
        <v>103</v>
      </c>
      <c r="P7" s="252"/>
      <c r="Q7" s="252"/>
      <c r="R7" s="113"/>
      <c r="S7" s="122"/>
      <c r="T7" s="252" t="s">
        <v>103</v>
      </c>
      <c r="U7" s="252"/>
      <c r="V7" s="252"/>
      <c r="W7" s="113"/>
      <c r="X7" s="111"/>
      <c r="Y7" s="252" t="s">
        <v>103</v>
      </c>
      <c r="Z7" s="252"/>
      <c r="AA7" s="252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154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162</v>
      </c>
      <c r="B28" s="118"/>
      <c r="C28" s="118"/>
      <c r="D28" s="118"/>
      <c r="E28" s="118"/>
      <c r="F28" s="118"/>
      <c r="G28" s="118"/>
      <c r="H28" s="183" t="s">
        <v>164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161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161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161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4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159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159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50" t="s">
        <v>112</v>
      </c>
      <c r="B44" s="250"/>
      <c r="C44" s="250"/>
      <c r="D44" s="250"/>
      <c r="E44" s="250"/>
      <c r="F44" s="250"/>
      <c r="G44" s="250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160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176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3"/>
      <c r="V52" s="151"/>
      <c r="W52" s="118"/>
      <c r="X52" s="118"/>
    </row>
    <row r="53" spans="1:32" x14ac:dyDescent="0.25">
      <c r="L53" s="233"/>
      <c r="V53" s="151"/>
      <c r="W53" s="118"/>
      <c r="X53" s="118"/>
    </row>
    <row r="54" spans="1:32" x14ac:dyDescent="0.25">
      <c r="A54" s="106" t="s">
        <v>7</v>
      </c>
      <c r="V54" s="226"/>
      <c r="W54" s="106"/>
    </row>
    <row r="55" spans="1:32" x14ac:dyDescent="0.25">
      <c r="V55" s="226"/>
      <c r="W55" s="106"/>
    </row>
    <row r="56" spans="1:32" x14ac:dyDescent="0.25">
      <c r="V56" s="226"/>
      <c r="W56" s="106"/>
    </row>
    <row r="57" spans="1:32" x14ac:dyDescent="0.25">
      <c r="V57" s="226"/>
      <c r="W57" s="106"/>
    </row>
    <row r="58" spans="1:32" x14ac:dyDescent="0.25">
      <c r="V58" s="226"/>
      <c r="W58" s="106"/>
    </row>
  </sheetData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honeticPr fontId="31" type="noConversion"/>
  <pageMargins left="0.33" right="0.35" top="1" bottom="1" header="0.4921259845" footer="0.492125984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</row>
    <row r="3" spans="1:36" x14ac:dyDescent="0.25">
      <c r="A3" s="253" t="s">
        <v>189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49" t="s">
        <v>185</v>
      </c>
      <c r="K5" s="249"/>
      <c r="L5" s="249"/>
      <c r="M5" s="105"/>
      <c r="N5" s="117"/>
      <c r="O5" s="249" t="s">
        <v>187</v>
      </c>
      <c r="P5" s="249"/>
      <c r="Q5" s="249"/>
      <c r="R5" s="105"/>
      <c r="S5" s="117"/>
      <c r="T5" s="249" t="s">
        <v>166</v>
      </c>
      <c r="U5" s="249"/>
      <c r="V5" s="249"/>
      <c r="W5" s="105"/>
      <c r="X5" s="118"/>
      <c r="Y5" s="161"/>
      <c r="Z5" s="249" t="s">
        <v>153</v>
      </c>
      <c r="AA5" s="249"/>
      <c r="AB5" s="249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51" t="s">
        <v>186</v>
      </c>
      <c r="K6" s="251"/>
      <c r="L6" s="251"/>
      <c r="M6" s="121"/>
      <c r="N6" s="120"/>
      <c r="O6" s="251" t="s">
        <v>188</v>
      </c>
      <c r="P6" s="251"/>
      <c r="Q6" s="251"/>
      <c r="R6" s="121"/>
      <c r="S6" s="120"/>
      <c r="T6" s="251" t="s">
        <v>190</v>
      </c>
      <c r="U6" s="251"/>
      <c r="V6" s="251"/>
      <c r="W6" s="121"/>
      <c r="X6" s="119"/>
      <c r="Y6" s="162"/>
      <c r="Z6" s="251" t="s">
        <v>191</v>
      </c>
      <c r="AA6" s="251"/>
      <c r="AB6" s="251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52" t="str">
        <f>"€ '000"</f>
        <v>€ '000</v>
      </c>
      <c r="K7" s="252"/>
      <c r="L7" s="252"/>
      <c r="M7" s="113"/>
      <c r="N7" s="122"/>
      <c r="O7" s="252" t="str">
        <f>"€ '000"</f>
        <v>€ '000</v>
      </c>
      <c r="P7" s="252"/>
      <c r="Q7" s="252"/>
      <c r="R7" s="113"/>
      <c r="S7" s="122"/>
      <c r="T7" s="252" t="str">
        <f>"€ '000"</f>
        <v>€ '000</v>
      </c>
      <c r="U7" s="252"/>
      <c r="V7" s="252"/>
      <c r="W7" s="113"/>
      <c r="X7" s="111"/>
      <c r="Y7" s="123"/>
      <c r="Z7" s="252" t="str">
        <f>"€ '000"</f>
        <v>€ '000</v>
      </c>
      <c r="AA7" s="252"/>
      <c r="AB7" s="252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182" t="e">
        <f>+#REF!</f>
        <v>#REF!</v>
      </c>
      <c r="I28" s="117"/>
      <c r="J28" s="124"/>
      <c r="K28" s="124"/>
      <c r="L28" s="235" t="e">
        <f>+'GuV_D (2)'!L28</f>
        <v>#REF!</v>
      </c>
      <c r="M28" s="100" t="e">
        <f>+L28/-$L$10</f>
        <v>#REF!</v>
      </c>
      <c r="N28" s="117"/>
      <c r="O28" s="124"/>
      <c r="P28" s="124"/>
      <c r="Q28" s="235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5" t="e">
        <f>+'GuV_D (2)'!L29</f>
        <v>#REF!</v>
      </c>
      <c r="M29" s="100" t="e">
        <f>+L29/$L$10</f>
        <v>#REF!</v>
      </c>
      <c r="N29" s="117"/>
      <c r="O29" s="124"/>
      <c r="P29" s="124"/>
      <c r="Q29" s="235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5" t="e">
        <f>+'GuV_D (2)'!L30</f>
        <v>#REF!</v>
      </c>
      <c r="M30" s="100" t="e">
        <f>+L30/-$L$10</f>
        <v>#REF!</v>
      </c>
      <c r="N30" s="117"/>
      <c r="O30" s="124"/>
      <c r="P30" s="124"/>
      <c r="Q30" s="235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5" t="e">
        <f>+'GuV_D (2)'!L31</f>
        <v>#REF!</v>
      </c>
      <c r="M31" s="100" t="e">
        <f>+L31/$L$10</f>
        <v>#REF!</v>
      </c>
      <c r="N31" s="117"/>
      <c r="O31" s="124"/>
      <c r="P31" s="124"/>
      <c r="Q31" s="235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7"/>
      <c r="G32" s="118"/>
      <c r="H32" s="182" t="e">
        <f>+#REF!</f>
        <v>#REF!</v>
      </c>
      <c r="I32" s="117"/>
      <c r="J32" s="124"/>
      <c r="K32" s="124"/>
      <c r="L32" s="234" t="e">
        <f>+'GuV_D (2)'!L32</f>
        <v>#REF!</v>
      </c>
      <c r="M32" s="100" t="e">
        <f>+L32/$L$10</f>
        <v>#REF!</v>
      </c>
      <c r="N32" s="117"/>
      <c r="O32" s="124"/>
      <c r="P32" s="124"/>
      <c r="Q32" s="234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167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50" t="s">
        <v>119</v>
      </c>
      <c r="B44" s="250"/>
      <c r="C44" s="250"/>
      <c r="D44" s="250"/>
      <c r="E44" s="250"/>
      <c r="F44" s="250"/>
      <c r="G44" s="250"/>
      <c r="H44" s="182" t="s">
        <v>167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177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honeticPr fontId="31" type="noConversion"/>
  <pageMargins left="0.75" right="0.75" top="1" bottom="1" header="0.4921259845" footer="0.4921259845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36" x14ac:dyDescent="0.25">
      <c r="A3" s="248" t="s">
        <v>134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49" t="s">
        <v>145</v>
      </c>
      <c r="J5" s="249"/>
      <c r="K5" s="249"/>
      <c r="L5" s="115"/>
      <c r="M5" s="249" t="s">
        <v>146</v>
      </c>
      <c r="N5" s="249"/>
      <c r="O5" s="249"/>
      <c r="P5" s="115"/>
      <c r="Q5" s="249" t="s">
        <v>147</v>
      </c>
      <c r="R5" s="249"/>
      <c r="S5" s="249"/>
      <c r="T5" s="118"/>
      <c r="U5" s="249" t="s">
        <v>148</v>
      </c>
      <c r="V5" s="249"/>
      <c r="W5" s="249"/>
      <c r="X5" s="155"/>
      <c r="Y5" s="249" t="s">
        <v>149</v>
      </c>
      <c r="Z5" s="249"/>
      <c r="AA5" s="249"/>
      <c r="AC5" s="249" t="s">
        <v>150</v>
      </c>
      <c r="AD5" s="249"/>
      <c r="AE5" s="249"/>
      <c r="AG5" s="249" t="s">
        <v>151</v>
      </c>
      <c r="AH5" s="249"/>
      <c r="AI5" s="249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51"/>
      <c r="J6" s="251"/>
      <c r="K6" s="251"/>
      <c r="L6" s="210"/>
      <c r="M6" s="251"/>
      <c r="N6" s="251"/>
      <c r="O6" s="251"/>
      <c r="P6" s="210"/>
      <c r="Q6" s="251"/>
      <c r="R6" s="251"/>
      <c r="S6" s="251"/>
      <c r="T6" s="119"/>
      <c r="U6" s="251"/>
      <c r="V6" s="251"/>
      <c r="W6" s="251"/>
      <c r="X6" s="156"/>
      <c r="Y6" s="251"/>
      <c r="Z6" s="251"/>
      <c r="AA6" s="251"/>
      <c r="AC6" s="251"/>
      <c r="AD6" s="251"/>
      <c r="AE6" s="251"/>
      <c r="AG6" s="251"/>
      <c r="AH6" s="251"/>
      <c r="AI6" s="25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52" t="s">
        <v>103</v>
      </c>
      <c r="J7" s="252"/>
      <c r="K7" s="252"/>
      <c r="L7" s="111"/>
      <c r="M7" s="252" t="s">
        <v>103</v>
      </c>
      <c r="N7" s="252"/>
      <c r="O7" s="252"/>
      <c r="P7" s="111"/>
      <c r="Q7" s="252" t="s">
        <v>103</v>
      </c>
      <c r="R7" s="252"/>
      <c r="S7" s="252"/>
      <c r="T7" s="111"/>
      <c r="U7" s="252" t="s">
        <v>103</v>
      </c>
      <c r="V7" s="252"/>
      <c r="W7" s="252"/>
      <c r="X7" s="123"/>
      <c r="Y7" s="252" t="s">
        <v>103</v>
      </c>
      <c r="Z7" s="252"/>
      <c r="AA7" s="252"/>
      <c r="AC7" s="252" t="s">
        <v>103</v>
      </c>
      <c r="AD7" s="252"/>
      <c r="AE7" s="252"/>
      <c r="AG7" s="252" t="s">
        <v>103</v>
      </c>
      <c r="AH7" s="252"/>
      <c r="AI7" s="252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8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8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8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8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8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8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9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8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8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8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8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8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8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8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8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8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8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8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50" t="s">
        <v>112</v>
      </c>
      <c r="B44" s="250"/>
      <c r="C44" s="250"/>
      <c r="D44" s="250"/>
      <c r="E44" s="250"/>
      <c r="F44" s="250"/>
      <c r="G44" s="250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6" x14ac:dyDescent="0.25">
      <c r="A3" s="257" t="s">
        <v>95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6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55" t="s">
        <v>93</v>
      </c>
      <c r="I7" s="255"/>
      <c r="J7" s="255"/>
      <c r="L7" s="62"/>
      <c r="N7" s="255" t="s">
        <v>97</v>
      </c>
      <c r="O7" s="255"/>
      <c r="P7" s="255"/>
      <c r="R7" s="255" t="s">
        <v>47</v>
      </c>
      <c r="S7" s="255"/>
      <c r="T7" s="255"/>
      <c r="V7" s="62"/>
    </row>
    <row r="8" spans="1:26" ht="15.75" x14ac:dyDescent="0.25">
      <c r="H8" s="256"/>
      <c r="I8" s="256"/>
      <c r="J8" s="256"/>
      <c r="L8" s="63"/>
      <c r="N8" s="256"/>
      <c r="O8" s="256"/>
      <c r="P8" s="256"/>
      <c r="R8" s="256"/>
      <c r="S8" s="256"/>
      <c r="T8" s="256"/>
      <c r="V8" s="63"/>
      <c r="X8" s="48" t="s">
        <v>81</v>
      </c>
    </row>
    <row r="9" spans="1:26" ht="15.75" x14ac:dyDescent="0.25">
      <c r="H9" s="254"/>
      <c r="I9" s="254"/>
      <c r="J9" s="254"/>
      <c r="L9" s="65" t="s">
        <v>25</v>
      </c>
      <c r="N9" s="254"/>
      <c r="O9" s="254"/>
      <c r="P9" s="254"/>
      <c r="R9" s="254"/>
      <c r="S9" s="254"/>
      <c r="T9" s="254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honeticPr fontId="0" type="noConversion"/>
  <pageMargins left="0.75" right="0.75" top="1" bottom="1" header="0.4921259845" footer="0.492125984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1" x14ac:dyDescent="0.25">
      <c r="A3" s="257" t="s">
        <v>95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55" t="s">
        <v>94</v>
      </c>
      <c r="I7" s="255"/>
      <c r="J7" s="255"/>
      <c r="L7" s="62"/>
      <c r="N7" s="255" t="s">
        <v>98</v>
      </c>
      <c r="O7" s="255"/>
      <c r="P7" s="255"/>
      <c r="R7" s="255" t="s">
        <v>47</v>
      </c>
      <c r="S7" s="255"/>
      <c r="T7" s="255"/>
    </row>
    <row r="8" spans="1:21" ht="15.75" x14ac:dyDescent="0.25">
      <c r="H8" s="256"/>
      <c r="I8" s="256"/>
      <c r="J8" s="256"/>
      <c r="L8" s="63"/>
      <c r="N8" s="256"/>
      <c r="O8" s="256"/>
      <c r="P8" s="256"/>
      <c r="R8" s="256"/>
      <c r="S8" s="256"/>
      <c r="T8" s="256"/>
    </row>
    <row r="9" spans="1:21" ht="15.75" x14ac:dyDescent="0.25">
      <c r="H9" s="254"/>
      <c r="I9" s="254"/>
      <c r="J9" s="254"/>
      <c r="L9" s="65" t="s">
        <v>25</v>
      </c>
      <c r="N9" s="254"/>
      <c r="O9" s="254"/>
      <c r="P9" s="254"/>
      <c r="R9" s="254"/>
      <c r="S9" s="254"/>
      <c r="T9" s="254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H9:J9"/>
    <mergeCell ref="H7:J7"/>
    <mergeCell ref="H8:J8"/>
    <mergeCell ref="N8:P8"/>
    <mergeCell ref="R9:T9"/>
    <mergeCell ref="N9:P9"/>
    <mergeCell ref="A2:T2"/>
    <mergeCell ref="A3:T3"/>
    <mergeCell ref="N7:P7"/>
    <mergeCell ref="R7:T7"/>
    <mergeCell ref="R8:T8"/>
    <mergeCell ref="A4:Q4"/>
  </mergeCells>
  <phoneticPr fontId="0" type="noConversion"/>
  <pageMargins left="0.75" right="0.75" top="1" bottom="1" header="0.4921259845" footer="0.4921259845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61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G2" s="4"/>
    </row>
    <row r="3" spans="1:33" x14ac:dyDescent="0.2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G3" s="4"/>
    </row>
    <row r="4" spans="1:33" x14ac:dyDescent="0.25">
      <c r="A4" s="263" t="s">
        <v>74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62"/>
      <c r="R6" s="262"/>
      <c r="S6" s="262"/>
      <c r="U6" s="35"/>
      <c r="W6" s="262"/>
      <c r="X6" s="262"/>
      <c r="Y6" s="262"/>
      <c r="AA6" s="35"/>
      <c r="AC6" s="262"/>
      <c r="AD6" s="262"/>
      <c r="AE6" s="262"/>
      <c r="AG6" s="35"/>
    </row>
    <row r="7" spans="1:33" x14ac:dyDescent="0.25">
      <c r="H7" s="36"/>
      <c r="I7" s="259" t="s">
        <v>51</v>
      </c>
      <c r="J7" s="259"/>
      <c r="K7" s="259"/>
      <c r="L7" s="26"/>
      <c r="M7" s="36"/>
      <c r="N7" s="20"/>
      <c r="Q7" s="259" t="s">
        <v>51</v>
      </c>
      <c r="R7" s="259"/>
      <c r="S7" s="259"/>
      <c r="U7" s="36"/>
      <c r="W7" s="259" t="s">
        <v>77</v>
      </c>
      <c r="X7" s="259"/>
      <c r="Y7" s="259"/>
      <c r="AA7" s="36"/>
      <c r="AC7" s="259" t="s">
        <v>77</v>
      </c>
      <c r="AD7" s="259"/>
      <c r="AE7" s="259"/>
      <c r="AG7" s="36"/>
    </row>
    <row r="8" spans="1:33" x14ac:dyDescent="0.25">
      <c r="H8" s="36"/>
      <c r="I8" s="259" t="s">
        <v>75</v>
      </c>
      <c r="J8" s="259"/>
      <c r="K8" s="259"/>
      <c r="L8" s="26"/>
      <c r="M8" s="36"/>
      <c r="N8" s="20"/>
      <c r="Q8" s="259" t="s">
        <v>75</v>
      </c>
      <c r="R8" s="259"/>
      <c r="S8" s="259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60">
        <v>2001</v>
      </c>
      <c r="J9" s="260"/>
      <c r="K9" s="260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A2:AE2"/>
    <mergeCell ref="W6:Y6"/>
    <mergeCell ref="W7:Y7"/>
    <mergeCell ref="Q6:S6"/>
    <mergeCell ref="A4:AE4"/>
    <mergeCell ref="AC6:AE6"/>
    <mergeCell ref="AC7:AE7"/>
    <mergeCell ref="A3:AE3"/>
    <mergeCell ref="I8:K8"/>
    <mergeCell ref="I9:K9"/>
    <mergeCell ref="Q8:S8"/>
    <mergeCell ref="I7:K7"/>
    <mergeCell ref="Q7:S7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1:37" x14ac:dyDescent="0.2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x14ac:dyDescent="0.25">
      <c r="A4" s="263" t="s">
        <v>48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62"/>
      <c r="U6" s="262"/>
      <c r="V6" s="262"/>
      <c r="X6" s="35"/>
      <c r="Z6" s="262"/>
      <c r="AA6" s="262"/>
      <c r="AB6" s="262"/>
      <c r="AD6" s="35"/>
      <c r="AF6" s="262"/>
      <c r="AG6" s="262"/>
      <c r="AH6" s="262"/>
      <c r="AJ6" s="35"/>
    </row>
    <row r="7" spans="1:37" x14ac:dyDescent="0.25">
      <c r="H7" s="259" t="s">
        <v>45</v>
      </c>
      <c r="I7" s="259"/>
      <c r="J7" s="259"/>
      <c r="K7" s="26"/>
      <c r="L7" s="36"/>
      <c r="M7" s="36"/>
      <c r="N7" s="259" t="s">
        <v>46</v>
      </c>
      <c r="O7" s="259"/>
      <c r="P7" s="259"/>
      <c r="Q7" s="26"/>
      <c r="R7" s="36"/>
      <c r="S7" s="20"/>
      <c r="T7" s="259" t="s">
        <v>49</v>
      </c>
      <c r="U7" s="259"/>
      <c r="V7" s="259"/>
      <c r="X7" s="36"/>
      <c r="Z7" s="259" t="s">
        <v>51</v>
      </c>
      <c r="AA7" s="259"/>
      <c r="AB7" s="259"/>
      <c r="AD7" s="36"/>
      <c r="AF7" s="259" t="s">
        <v>53</v>
      </c>
      <c r="AG7" s="259"/>
      <c r="AH7" s="259"/>
      <c r="AJ7" s="36"/>
    </row>
    <row r="8" spans="1:37" x14ac:dyDescent="0.25">
      <c r="H8" s="259" t="s">
        <v>30</v>
      </c>
      <c r="I8" s="259"/>
      <c r="J8" s="259"/>
      <c r="K8" s="26"/>
      <c r="L8" s="36"/>
      <c r="M8" s="36"/>
      <c r="N8" s="259" t="s">
        <v>44</v>
      </c>
      <c r="O8" s="259"/>
      <c r="P8" s="259"/>
      <c r="Q8" s="26"/>
      <c r="R8" s="36"/>
      <c r="S8" s="20"/>
      <c r="T8" s="259" t="s">
        <v>50</v>
      </c>
      <c r="U8" s="259"/>
      <c r="V8" s="259"/>
      <c r="X8" s="36"/>
      <c r="Z8" s="259" t="s">
        <v>52</v>
      </c>
      <c r="AA8" s="259"/>
      <c r="AB8" s="259"/>
      <c r="AD8" s="36"/>
      <c r="AF8" s="259"/>
      <c r="AG8" s="259"/>
      <c r="AH8" s="259"/>
      <c r="AJ8" s="36"/>
    </row>
    <row r="9" spans="1:37" s="9" customFormat="1" x14ac:dyDescent="0.25">
      <c r="H9" s="260">
        <v>2000</v>
      </c>
      <c r="I9" s="260"/>
      <c r="J9" s="260"/>
      <c r="K9" s="32"/>
      <c r="L9" s="41" t="s">
        <v>25</v>
      </c>
      <c r="M9" s="40"/>
      <c r="N9" s="260">
        <v>2001</v>
      </c>
      <c r="O9" s="260"/>
      <c r="P9" s="260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GuV_E</vt:lpstr>
      <vt:lpstr>GuV 0809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'GuV_D (2)'!Druckbereich</vt:lpstr>
      <vt:lpstr>GuV_E!Druckbereich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Pfeil, Mandy</cp:lastModifiedBy>
  <cp:lastPrinted>2014-08-13T13:14:06Z</cp:lastPrinted>
  <dcterms:created xsi:type="dcterms:W3CDTF">2000-02-07T11:43:37Z</dcterms:created>
  <dcterms:modified xsi:type="dcterms:W3CDTF">2014-12-03T12:50:02Z</dcterms:modified>
</cp:coreProperties>
</file>