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1"/>
  </bookViews>
  <sheets>
    <sheet name="GER_D" sheetId="1" r:id="rId1"/>
    <sheet name="GER_E" sheetId="2" r:id="rId2"/>
    <sheet name="GuV 1314" sheetId="3" r:id="rId3"/>
    <sheet name="GuV 1213" sheetId="4" r:id="rId4"/>
    <sheet name="GuV_D (2)" sheetId="5" state="hidden" r:id="rId5"/>
    <sheet name="GuV_E (2)" sheetId="6" state="hidden" r:id="rId6"/>
    <sheet name="GuV 0708 alt" sheetId="7" state="hidden" r:id="rId7"/>
    <sheet name="GuV_VJ" sheetId="8" state="hidden" r:id="rId8"/>
    <sheet name="GuV_GJ" sheetId="9" state="hidden" r:id="rId9"/>
    <sheet name="IS-Deutsch_Euro" sheetId="10" state="hidden" r:id="rId10"/>
    <sheet name="GJ 00_01" sheetId="11" state="hidden" r:id="rId11"/>
    <sheet name="GJ 01_02" sheetId="12" state="hidden" r:id="rId12"/>
    <sheet name="IS-Engl_Euro " sheetId="13" state="hidden" r:id="rId13"/>
    <sheet name="Tabelle1" sheetId="14" r:id="rId14"/>
  </sheets>
  <definedNames>
    <definedName name="_xlnm.Print_Area" localSheetId="0">'GER_D'!$A$1:$AA$61</definedName>
    <definedName name="_xlnm.Print_Area" localSheetId="1">'GER_E'!$A$1:$AB$55</definedName>
    <definedName name="_xlnm.Print_Area" localSheetId="4">'GuV_D (2)'!$A$1:$AG$58</definedName>
    <definedName name="_xlnm.Print_Area" localSheetId="5">'GuV_E (2)'!$A$1:$AH$54</definedName>
  </definedNames>
  <calcPr fullCalcOnLoad="1"/>
</workbook>
</file>

<file path=xl/sharedStrings.xml><?xml version="1.0" encoding="utf-8"?>
<sst xmlns="http://schemas.openxmlformats.org/spreadsheetml/2006/main" count="650" uniqueCount="246">
  <si>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</si>
  <si>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</si>
  <si>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</si>
  <si>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</si>
  <si>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</si>
  <si>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</si>
  <si>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</si>
  <si>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</si>
  <si>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</si>
  <si>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</si>
  <si>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</si>
  <si>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</si>
  <si>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</si>
  <si>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</si>
  <si>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</si>
  <si>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</si>
  <si>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</si>
  <si>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</si>
  <si>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</si>
  <si>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</si>
  <si>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</si>
  <si>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</si>
  <si>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</si>
  <si>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</si>
  <si>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</si>
  <si>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</si>
  <si>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</si>
  <si>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</si>
  <si>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</si>
  <si>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</si>
  <si>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</si>
  <si>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</si>
  <si>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</si>
  <si>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</si>
  <si>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</si>
  <si>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</si>
  <si>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</si>
  <si>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</si>
  <si>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</si>
  <si>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</si>
  <si>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</si>
  <si>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</si>
  <si>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</si>
  <si>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</si>
  <si>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</si>
  <si>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</si>
  <si>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</si>
  <si>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</si>
  <si>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</si>
  <si>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</si>
  <si>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</si>
  <si>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</si>
  <si>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</si>
  <si>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</si>
  <si>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</si>
  <si>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</si>
  <si>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</si>
  <si>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</si>
  <si>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</si>
  <si>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</si>
  <si>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</si>
  <si>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</si>
  <si>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</si>
  <si>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</si>
  <si>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</si>
  <si>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</si>
  <si>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</si>
  <si>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</si>
  <si>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</si>
  <si>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</si>
  <si>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</si>
  <si>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</si>
  <si>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</si>
  <si>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</si>
  <si>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</si>
  <si>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</si>
  <si>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</si>
  <si>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</si>
  <si>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</si>
  <si>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</si>
  <si>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</si>
  <si>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</si>
  <si>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</si>
  <si>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</si>
  <si>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</si>
  <si>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</si>
  <si>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</si>
  <si>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</si>
  <si>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</si>
  <si>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</si>
  <si>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</si>
  <si>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</si>
  <si>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</si>
  <si>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</si>
  <si>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</si>
  <si>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</si>
  <si>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</si>
  <si>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</si>
  <si>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</si>
  <si>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</si>
  <si>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</si>
  <si>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</si>
  <si>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</si>
  <si>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</si>
  <si>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</si>
  <si>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</si>
  <si>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</si>
  <si>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</si>
  <si>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</si>
  <si>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</si>
  <si>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</si>
  <si>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</si>
  <si>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</si>
  <si>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</si>
  <si>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</si>
  <si>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</si>
  <si>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</si>
  <si>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</si>
  <si>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</si>
  <si>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</si>
  <si>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</si>
  <si>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</si>
  <si>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</si>
  <si>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</si>
  <si>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</si>
  <si>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</si>
  <si>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</si>
  <si>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</si>
  <si>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</si>
  <si>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</si>
  <si>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</si>
  <si>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</si>
  <si>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</si>
  <si>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</si>
  <si>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</si>
  <si>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</si>
  <si>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</si>
  <si>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</si>
  <si>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</si>
  <si>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</si>
  <si>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</si>
  <si>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</si>
  <si>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</si>
  <si>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</si>
  <si>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</si>
  <si>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</si>
  <si>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</si>
  <si>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</si>
  <si>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</si>
  <si>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</si>
  <si>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</si>
  <si>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</si>
  <si>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</si>
  <si>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</si>
  <si>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</si>
  <si>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</si>
  <si>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</si>
  <si>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</si>
  <si>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</si>
  <si>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</si>
  <si>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</si>
  <si>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</si>
  <si>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</si>
  <si>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</si>
  <si>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</si>
  <si>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</si>
  <si>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</si>
  <si>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</si>
  <si>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</si>
  <si>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</si>
  <si>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</si>
  <si>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</si>
  <si>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</si>
  <si>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</si>
  <si>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</si>
  <si>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</si>
  <si>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</si>
  <si>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</si>
  <si>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</si>
  <si>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</si>
  <si>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</si>
  <si>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</si>
  <si>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</si>
  <si>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</si>
  <si>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Erfolgsneutrale Änderung</t>
  </si>
  <si>
    <t>Gewinne/ (Verluste) aus der Neubewertung von zur Veräußerung verfügbaren finanziellen Vermögenswerten</t>
  </si>
  <si>
    <t>Gewine/ (Verluste) aus At-equtiy bewerteten Finanzanlagen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</si>
  <si>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</si>
  <si>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</si>
  <si>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</si>
  <si>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</si>
  <si>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</si>
  <si>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</si>
  <si>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 xml:space="preserve">Foreign currency translation </t>
  </si>
  <si>
    <t>Recognised in Income statement (P/L)</t>
  </si>
  <si>
    <t>Anteile nicht-beherrschender Gesellschafter</t>
  </si>
  <si>
    <t>Non-controlling interest</t>
  </si>
  <si>
    <t>ohne OCI</t>
  </si>
  <si>
    <t>(8) (15)</t>
  </si>
  <si>
    <t>Gewinne/ (Verluste) aus At-equity bewerteten Finanzanlagen</t>
  </si>
  <si>
    <t>Changes in equity from investments accounted for using the equity method</t>
  </si>
  <si>
    <t>Umgliederung ins Konzernergebnis</t>
  </si>
  <si>
    <t>Reclassification to net income</t>
  </si>
  <si>
    <t>Actuarial gains (losses) on defined benefit pension plans</t>
  </si>
  <si>
    <t>Total of items that may be reclassified subsequently to net income/ loss</t>
  </si>
  <si>
    <t>Sonstiges Ergebnis: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</si>
  <si>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</si>
  <si>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</si>
  <si>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</si>
  <si>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Gewinne/ (Verluste) aus Währungsumrechnung</t>
  </si>
  <si>
    <t>Versicherungsmathematische Gewinne/ (Verluste) leistungsorientierter Pensionspläne</t>
  </si>
  <si>
    <t>QI 2012/2013</t>
  </si>
  <si>
    <t>QII 2012/2013</t>
  </si>
  <si>
    <t>6 Monate 2012/2013</t>
  </si>
  <si>
    <t>QIII 2012/2013</t>
  </si>
  <si>
    <t>9 Monate 2012/2013</t>
  </si>
  <si>
    <t>QIV 2012/2013</t>
  </si>
  <si>
    <t>GJ 2012/2013</t>
  </si>
  <si>
    <t>Posten, die anschließend möglicherweise ins Konzernergebnis umgegliedert werden:</t>
  </si>
  <si>
    <t>Summe der Gewinne/ (Verluste), die anschließend möglicherweise ins Konzernergebnis umgegliedert werden</t>
  </si>
  <si>
    <t>4. Quartal 2012/2013</t>
  </si>
  <si>
    <t>1. Juli 2013 - 
30. September 2013</t>
  </si>
  <si>
    <t>4. Quartal 2011/2012</t>
  </si>
  <si>
    <t>1. Juli 2012 - 
30. September 2012</t>
  </si>
  <si>
    <t>1 July 2013 - 
30 September 2013</t>
  </si>
  <si>
    <t>1 July 2012 - 
30 September 2012</t>
  </si>
  <si>
    <t>4th quarter 2012/2013</t>
  </si>
  <si>
    <t>4th quarter 2011/2012</t>
  </si>
  <si>
    <t>(2m) (22)</t>
  </si>
  <si>
    <t>Konzern-Gesamtergebnisrechnung (IFRS) 1. Oktober 2013 bis 31. Dezember 2013</t>
  </si>
  <si>
    <t>1. Oktober 2012 - 
31. Dezember 2012</t>
  </si>
  <si>
    <t>Geschäftsjahr 2013/2014</t>
  </si>
  <si>
    <t>1. Oktober 2013 -
 31. Dezember 2013</t>
  </si>
  <si>
    <t>Consolidated statement of comprehensive income (IFRS) for the period from 1 October 2013 to 31 December 2013</t>
  </si>
  <si>
    <t>Financial year 2013/2014</t>
  </si>
  <si>
    <t>1 October 2013 - 
31 December 2013</t>
  </si>
  <si>
    <t>1 October 2012 - 
31 December 2012</t>
  </si>
  <si>
    <t>The following notes to the consolidated financial statements are an integral part of the unaudited consolidated financial statements.</t>
  </si>
  <si>
    <t>Posten, die anschließend nicht ins Konzernergebnis umgegliedert werden:</t>
  </si>
  <si>
    <t>Summe der Gewinne/ (Verluste), die anschließende nicht ins Konzernergebnis umgegliedert werden</t>
  </si>
  <si>
    <t xml:space="preserve">Items, that will not be reclassified subsequently to net income/ loss </t>
  </si>
  <si>
    <t>Total of items that will not be reclassified subsequently to net income/ loss</t>
  </si>
  <si>
    <t>* Das Vorjahr wurde aufgrund des geänderten IAS 19 angepasst.</t>
  </si>
  <si>
    <t>Geschäftsjahr 2012/2013*</t>
  </si>
  <si>
    <t>* The prior-year figures are adjusted due to amended IAS 19 regulations.</t>
  </si>
  <si>
    <t>Financial year 2012/2013*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</si>
</sst>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09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188" fontId="19" fillId="36" borderId="0" xfId="49" applyNumberFormat="1" applyFont="1" applyFill="1" applyAlignment="1">
      <alignment horizontal="center"/>
    </xf>
    <xf numFmtId="3" fontId="19" fillId="36" borderId="11" xfId="49" applyNumberFormat="1" applyFont="1" applyFill="1" applyBorder="1" applyAlignment="1">
      <alignment/>
    </xf>
    <xf numFmtId="3" fontId="19" fillId="35" borderId="11" xfId="49" applyNumberFormat="1" applyFont="1" applyFill="1" applyBorder="1" applyAlignment="1">
      <alignment/>
    </xf>
    <xf numFmtId="3" fontId="9" fillId="36" borderId="0" xfId="49" applyNumberFormat="1" applyFont="1" applyFill="1" applyAlignment="1">
      <alignment/>
    </xf>
    <xf numFmtId="3" fontId="9" fillId="35" borderId="0" xfId="49" applyNumberFormat="1" applyFont="1" applyFill="1" applyAlignment="1">
      <alignment/>
    </xf>
    <xf numFmtId="49" fontId="9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6" fillId="36" borderId="27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197" fontId="20" fillId="35" borderId="0" xfId="52" applyNumberFormat="1" applyFont="1" applyFill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19" fillId="37" borderId="0" xfId="0" applyFont="1" applyFill="1" applyAlignment="1">
      <alignment horizontal="left" wrapText="1"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0" fontId="9" fillId="37" borderId="0" xfId="0" applyFont="1" applyFill="1" applyAlignment="1">
      <alignment horizontal="left" wrapText="1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197" fontId="20" fillId="33" borderId="0" xfId="52" applyNumberFormat="1" applyFont="1" applyFill="1" applyBorder="1" applyAlignment="1">
      <alignment/>
    </xf>
    <xf numFmtId="188" fontId="9" fillId="37" borderId="0" xfId="49" applyNumberFormat="1" applyFont="1" applyFill="1" applyBorder="1" applyAlignment="1">
      <alignment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49" fontId="24" fillId="35" borderId="0" xfId="0" applyNumberFormat="1" applyFont="1" applyFill="1" applyAlignment="1">
      <alignment horizontal="center"/>
    </xf>
    <xf numFmtId="188" fontId="19" fillId="35" borderId="0" xfId="49" applyNumberFormat="1" applyFont="1" applyFill="1" applyAlignment="1">
      <alignment horizontal="center"/>
    </xf>
    <xf numFmtId="0" fontId="9" fillId="38" borderId="0" xfId="0" applyFont="1" applyFill="1" applyAlignment="1">
      <alignment horizontal="left" wrapText="1"/>
    </xf>
    <xf numFmtId="0" fontId="9" fillId="35" borderId="0" xfId="0" applyFont="1" applyFill="1" applyAlignment="1">
      <alignment wrapText="1"/>
    </xf>
    <xf numFmtId="0" fontId="0" fillId="0" borderId="0" xfId="0" applyFont="1" applyAlignment="1">
      <alignment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8" fontId="1" fillId="0" borderId="0" xfId="49" applyNumberFormat="1" applyFont="1" applyAlignment="1">
      <alignment horizontal="center"/>
    </xf>
    <xf numFmtId="190" fontId="1" fillId="0" borderId="0" xfId="49" applyNumberFormat="1" applyFont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9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75" zoomScaleNormal="75" zoomScalePageLayoutView="0" workbookViewId="0" topLeftCell="A1">
      <selection activeCell="AB1" sqref="AB1:AC16384"/>
    </sheetView>
  </sheetViews>
  <sheetFormatPr defaultColWidth="11.421875" defaultRowHeight="12.75"/>
  <cols>
    <col min="1" max="1" width="22.8515625" style="106" customWidth="1"/>
    <col min="2" max="2" width="90.57421875" style="106" customWidth="1"/>
    <col min="3" max="3" width="4.7109375" style="106" customWidth="1"/>
    <col min="4" max="5" width="10.57421875" style="106" hidden="1" customWidth="1"/>
    <col min="6" max="6" width="17.00390625" style="106" hidden="1" customWidth="1"/>
    <col min="7" max="7" width="7.28125" style="106" hidden="1" customWidth="1"/>
    <col min="8" max="8" width="10.57421875" style="106" hidden="1" customWidth="1"/>
    <col min="9" max="9" width="3.57421875" style="106" hidden="1" customWidth="1"/>
    <col min="10" max="10" width="10.57421875" style="106" hidden="1" customWidth="1"/>
    <col min="11" max="11" width="21.28125" style="106" hidden="1" customWidth="1"/>
    <col min="12" max="12" width="5.00390625" style="106" hidden="1" customWidth="1"/>
    <col min="13" max="13" width="10.57421875" style="106" hidden="1" customWidth="1"/>
    <col min="14" max="14" width="3.7109375" style="106" hidden="1" customWidth="1"/>
    <col min="15" max="15" width="5.57421875" style="106" hidden="1" customWidth="1"/>
    <col min="16" max="16" width="1.8515625" style="108" hidden="1" customWidth="1"/>
    <col min="17" max="17" width="1.7109375" style="108" hidden="1" customWidth="1"/>
    <col min="18" max="18" width="27.00390625" style="108" customWidth="1"/>
    <col min="19" max="19" width="6.140625" style="108" customWidth="1"/>
    <col min="20" max="20" width="9.140625" style="109" bestFit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customWidth="1"/>
    <col min="27" max="27" width="3.57421875" style="109" customWidth="1"/>
    <col min="28" max="16384" width="11.421875" style="106" customWidth="1"/>
  </cols>
  <sheetData>
    <row r="1" ht="18.75">
      <c r="B1" s="255"/>
    </row>
    <row r="2" spans="1:28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15" customHeight="1">
      <c r="A3" s="293" t="s">
        <v>229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27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</row>
    <row r="5" spans="1:27" ht="20.25" customHeight="1">
      <c r="A5" s="114"/>
      <c r="B5" s="115"/>
      <c r="C5" s="115"/>
      <c r="D5" s="115"/>
      <c r="E5" s="115"/>
      <c r="F5" s="292" t="s">
        <v>220</v>
      </c>
      <c r="G5" s="292"/>
      <c r="H5" s="292"/>
      <c r="I5" s="105"/>
      <c r="J5" s="117"/>
      <c r="K5" s="292" t="s">
        <v>222</v>
      </c>
      <c r="L5" s="292"/>
      <c r="M5" s="292"/>
      <c r="N5" s="105"/>
      <c r="O5" s="115"/>
      <c r="P5" s="292" t="s">
        <v>231</v>
      </c>
      <c r="Q5" s="292"/>
      <c r="R5" s="292"/>
      <c r="S5" s="161"/>
      <c r="T5" s="105"/>
      <c r="U5" s="118"/>
      <c r="V5" s="292" t="s">
        <v>243</v>
      </c>
      <c r="W5" s="292"/>
      <c r="X5" s="292"/>
      <c r="Y5" s="155"/>
      <c r="Z5" s="105"/>
      <c r="AA5" s="105"/>
    </row>
    <row r="6" spans="1:27" s="192" customFormat="1" ht="35.25" customHeight="1">
      <c r="A6" s="119"/>
      <c r="B6" s="119"/>
      <c r="C6" s="119"/>
      <c r="D6" s="181" t="s">
        <v>126</v>
      </c>
      <c r="E6" s="210"/>
      <c r="F6" s="289" t="s">
        <v>221</v>
      </c>
      <c r="G6" s="289"/>
      <c r="H6" s="289"/>
      <c r="I6" s="121"/>
      <c r="J6" s="120"/>
      <c r="K6" s="289" t="s">
        <v>223</v>
      </c>
      <c r="L6" s="289"/>
      <c r="M6" s="289"/>
      <c r="N6" s="121"/>
      <c r="O6" s="119"/>
      <c r="P6" s="289" t="s">
        <v>232</v>
      </c>
      <c r="Q6" s="289"/>
      <c r="R6" s="289"/>
      <c r="S6" s="156"/>
      <c r="T6" s="121"/>
      <c r="U6" s="119"/>
      <c r="V6" s="289" t="s">
        <v>230</v>
      </c>
      <c r="W6" s="289"/>
      <c r="X6" s="289"/>
      <c r="Y6" s="156"/>
      <c r="Z6" s="121"/>
      <c r="AA6" s="121"/>
    </row>
    <row r="7" spans="1:27" s="193" customFormat="1" ht="15">
      <c r="A7" s="111"/>
      <c r="B7" s="111"/>
      <c r="C7" s="111"/>
      <c r="D7" s="111"/>
      <c r="E7" s="111"/>
      <c r="F7" s="290" t="s">
        <v>103</v>
      </c>
      <c r="G7" s="290"/>
      <c r="H7" s="290"/>
      <c r="I7" s="113"/>
      <c r="J7" s="122"/>
      <c r="K7" s="290" t="s">
        <v>103</v>
      </c>
      <c r="L7" s="290"/>
      <c r="M7" s="290"/>
      <c r="N7" s="113"/>
      <c r="O7" s="111"/>
      <c r="P7" s="291" t="s">
        <v>103</v>
      </c>
      <c r="Q7" s="291"/>
      <c r="R7" s="291"/>
      <c r="S7" s="123"/>
      <c r="T7" s="113"/>
      <c r="U7" s="111"/>
      <c r="V7" s="291" t="s">
        <v>103</v>
      </c>
      <c r="W7" s="291"/>
      <c r="X7" s="291"/>
      <c r="Y7" s="123"/>
      <c r="Z7" s="113"/>
      <c r="AA7" s="105"/>
    </row>
    <row r="8" spans="1:27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</row>
    <row r="9" spans="1:27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</row>
    <row r="10" spans="1:27" s="194" customFormat="1" ht="15">
      <c r="A10" s="127" t="s">
        <v>100</v>
      </c>
      <c r="B10" s="127"/>
      <c r="C10" s="127"/>
      <c r="D10" s="183"/>
      <c r="E10" s="183"/>
      <c r="F10" s="141">
        <f>+'GuV 1314'!AA11</f>
        <v>0</v>
      </c>
      <c r="G10" s="144"/>
      <c r="H10" s="97">
        <f>+F10/$R$10</f>
        <v>0</v>
      </c>
      <c r="I10" s="277"/>
      <c r="J10" s="272"/>
      <c r="K10" s="141">
        <f>+'GuV 1213'!AA11</f>
        <v>0</v>
      </c>
      <c r="L10" s="144"/>
      <c r="M10" s="97">
        <f>+K10/$R$10</f>
        <v>0</v>
      </c>
      <c r="N10" s="277"/>
      <c r="O10" s="127"/>
      <c r="P10" s="130"/>
      <c r="Q10" s="130"/>
      <c r="R10" s="141">
        <f>+'GuV 1314'!G11</f>
        <v>21424</v>
      </c>
      <c r="S10" s="144"/>
      <c r="T10" s="97">
        <f>+R10/$R$10</f>
        <v>1</v>
      </c>
      <c r="U10" s="131"/>
      <c r="V10" s="130"/>
      <c r="W10" s="130"/>
      <c r="X10" s="141">
        <f>+'GuV 1213'!G11</f>
        <v>25187</v>
      </c>
      <c r="Y10" s="144"/>
      <c r="Z10" s="97">
        <f>+X10/$X$10</f>
        <v>1</v>
      </c>
      <c r="AA10" s="171"/>
    </row>
    <row r="11" spans="1:27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</row>
    <row r="12" spans="1:27" s="194" customFormat="1" ht="15">
      <c r="A12" s="263" t="s">
        <v>205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</row>
    <row r="13" spans="1:27" s="194" customFormat="1" ht="12" customHeight="1">
      <c r="A13" s="127"/>
      <c r="B13" s="127"/>
      <c r="C13" s="127"/>
      <c r="D13" s="127"/>
      <c r="E13" s="127"/>
      <c r="F13" s="238"/>
      <c r="G13" s="130"/>
      <c r="H13" s="97"/>
      <c r="I13" s="278"/>
      <c r="J13" s="271"/>
      <c r="K13" s="238"/>
      <c r="L13" s="130"/>
      <c r="M13" s="97"/>
      <c r="N13" s="278"/>
      <c r="O13" s="127"/>
      <c r="P13" s="130"/>
      <c r="Q13" s="130"/>
      <c r="R13" s="238"/>
      <c r="S13" s="130"/>
      <c r="T13" s="97"/>
      <c r="U13" s="131"/>
      <c r="V13" s="130"/>
      <c r="W13" s="130"/>
      <c r="X13" s="130"/>
      <c r="Y13" s="144"/>
      <c r="Z13" s="97"/>
      <c r="AA13" s="171"/>
    </row>
    <row r="14" spans="1:27" s="194" customFormat="1" ht="15.75" customHeight="1">
      <c r="A14" s="263" t="s">
        <v>218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</row>
    <row r="15" spans="1:27" s="194" customFormat="1" ht="6.75" customHeight="1" hidden="1">
      <c r="A15" s="127"/>
      <c r="B15" s="127"/>
      <c r="C15" s="127"/>
      <c r="D15" s="127"/>
      <c r="E15" s="127"/>
      <c r="F15" s="238"/>
      <c r="G15" s="130"/>
      <c r="H15" s="97"/>
      <c r="I15" s="278"/>
      <c r="J15" s="271"/>
      <c r="K15" s="238"/>
      <c r="L15" s="130"/>
      <c r="M15" s="97"/>
      <c r="N15" s="278"/>
      <c r="O15" s="127"/>
      <c r="P15" s="130"/>
      <c r="Q15" s="130"/>
      <c r="R15" s="238"/>
      <c r="S15" s="130"/>
      <c r="T15" s="97"/>
      <c r="U15" s="131"/>
      <c r="V15" s="130"/>
      <c r="W15" s="130"/>
      <c r="X15" s="130"/>
      <c r="Y15" s="144"/>
      <c r="Z15" s="97"/>
      <c r="AA15" s="171"/>
    </row>
    <row r="16" spans="1:27" ht="21.75" customHeight="1" hidden="1">
      <c r="A16" s="288" t="s">
        <v>185</v>
      </c>
      <c r="B16" s="288"/>
      <c r="C16" s="233"/>
      <c r="D16" s="183"/>
      <c r="E16" s="183"/>
      <c r="F16" s="239"/>
      <c r="G16" s="132"/>
      <c r="H16" s="100">
        <f>+F16/-$R$10</f>
        <v>0</v>
      </c>
      <c r="I16" s="278"/>
      <c r="J16" s="271"/>
      <c r="K16" s="239"/>
      <c r="L16" s="132"/>
      <c r="M16" s="100">
        <f>+K16/-$R$10</f>
        <v>0</v>
      </c>
      <c r="N16" s="278"/>
      <c r="O16" s="233"/>
      <c r="P16" s="124"/>
      <c r="Q16" s="124"/>
      <c r="R16" s="239"/>
      <c r="S16" s="132"/>
      <c r="T16" s="100">
        <f>+R16/-$R$10</f>
        <v>0</v>
      </c>
      <c r="U16" s="126"/>
      <c r="V16" s="124"/>
      <c r="W16" s="124"/>
      <c r="X16" s="261">
        <v>0</v>
      </c>
      <c r="Y16" s="132"/>
      <c r="Z16" s="100">
        <f>+X16/-$X$10</f>
        <v>0</v>
      </c>
      <c r="AA16" s="171"/>
    </row>
    <row r="17" spans="1:27" s="194" customFormat="1" ht="6.75" customHeight="1" hidden="1">
      <c r="A17" s="235"/>
      <c r="B17" s="236"/>
      <c r="C17" s="236"/>
      <c r="D17" s="236"/>
      <c r="E17" s="236"/>
      <c r="F17" s="238"/>
      <c r="G17" s="130"/>
      <c r="H17" s="97"/>
      <c r="I17" s="278"/>
      <c r="J17" s="271"/>
      <c r="K17" s="238"/>
      <c r="L17" s="130"/>
      <c r="M17" s="97"/>
      <c r="N17" s="278"/>
      <c r="O17" s="236"/>
      <c r="P17" s="130"/>
      <c r="Q17" s="130"/>
      <c r="R17" s="238"/>
      <c r="S17" s="130"/>
      <c r="T17" s="97"/>
      <c r="U17" s="131"/>
      <c r="V17" s="130"/>
      <c r="W17" s="130"/>
      <c r="X17" s="130"/>
      <c r="Y17" s="144"/>
      <c r="Z17" s="97"/>
      <c r="AA17" s="171"/>
    </row>
    <row r="18" spans="1:27" ht="15" hidden="1">
      <c r="A18" s="233"/>
      <c r="B18" s="234" t="s">
        <v>201</v>
      </c>
      <c r="C18" s="234"/>
      <c r="D18" s="183"/>
      <c r="E18" s="183"/>
      <c r="F18" s="124" t="e">
        <f>'GuV 1213'!#REF!</f>
        <v>#REF!</v>
      </c>
      <c r="G18" s="124"/>
      <c r="H18" s="100"/>
      <c r="I18" s="278"/>
      <c r="J18" s="271"/>
      <c r="K18" s="124" t="e">
        <f>'GuV 1213'!#REF!</f>
        <v>#REF!</v>
      </c>
      <c r="L18" s="124"/>
      <c r="M18" s="100"/>
      <c r="N18" s="278"/>
      <c r="O18" s="234"/>
      <c r="P18" s="124"/>
      <c r="Q18" s="124"/>
      <c r="R18" s="124">
        <f>'GuV 1213'!G15</f>
        <v>0</v>
      </c>
      <c r="S18" s="124"/>
      <c r="T18" s="100"/>
      <c r="U18" s="126"/>
      <c r="V18" s="124"/>
      <c r="W18" s="124"/>
      <c r="X18" s="124">
        <f>+'GuV 1213'!G15</f>
        <v>0</v>
      </c>
      <c r="Y18" s="132"/>
      <c r="Z18" s="100"/>
      <c r="AA18" s="171"/>
    </row>
    <row r="19" spans="1:27" ht="6.75" customHeight="1">
      <c r="A19" s="233"/>
      <c r="B19" s="234"/>
      <c r="C19" s="234"/>
      <c r="D19" s="234"/>
      <c r="E19" s="234"/>
      <c r="F19" s="124"/>
      <c r="G19" s="124"/>
      <c r="H19" s="100"/>
      <c r="I19" s="278"/>
      <c r="J19" s="271"/>
      <c r="K19" s="124"/>
      <c r="L19" s="124"/>
      <c r="M19" s="100"/>
      <c r="N19" s="278"/>
      <c r="O19" s="234"/>
      <c r="P19" s="124"/>
      <c r="Q19" s="124"/>
      <c r="R19" s="124"/>
      <c r="S19" s="124"/>
      <c r="T19" s="100"/>
      <c r="U19" s="126"/>
      <c r="V19" s="124"/>
      <c r="W19" s="124"/>
      <c r="X19" s="124"/>
      <c r="Y19" s="132"/>
      <c r="Z19" s="100"/>
      <c r="AA19" s="171"/>
    </row>
    <row r="20" spans="1:27" ht="15" hidden="1">
      <c r="A20" s="233"/>
      <c r="B20" s="234" t="s">
        <v>190</v>
      </c>
      <c r="C20" s="234"/>
      <c r="D20" s="234"/>
      <c r="E20" s="234"/>
      <c r="F20" s="124">
        <f>'GuV 1213'!S17</f>
        <v>0</v>
      </c>
      <c r="G20" s="124"/>
      <c r="H20" s="100">
        <f>+F20/-$R$10</f>
        <v>0</v>
      </c>
      <c r="I20" s="278"/>
      <c r="J20" s="271"/>
      <c r="K20" s="124" t="e">
        <f>'GuV 1213'!X17</f>
        <v>#DIV/0!</v>
      </c>
      <c r="L20" s="124"/>
      <c r="M20" s="100" t="e">
        <f>+K20/-$R$10</f>
        <v>#DIV/0!</v>
      </c>
      <c r="N20" s="278"/>
      <c r="O20" s="234"/>
      <c r="P20" s="124"/>
      <c r="Q20" s="124"/>
      <c r="R20" s="124">
        <f>'GuV 1213'!AE17</f>
        <v>0</v>
      </c>
      <c r="S20" s="124"/>
      <c r="T20" s="100">
        <f>+R20/-$R$10</f>
        <v>0</v>
      </c>
      <c r="U20" s="126"/>
      <c r="V20" s="124"/>
      <c r="W20" s="124"/>
      <c r="X20" s="124">
        <f>'GuV 1314'!AE17</f>
        <v>0</v>
      </c>
      <c r="Y20" s="132"/>
      <c r="Z20" s="100">
        <f>+X20/-$X$10</f>
        <v>0</v>
      </c>
      <c r="AA20" s="171"/>
    </row>
    <row r="21" spans="1:27" ht="6" customHeight="1" hidden="1">
      <c r="A21" s="233"/>
      <c r="B21" s="234"/>
      <c r="C21" s="234"/>
      <c r="D21" s="234"/>
      <c r="E21" s="234"/>
      <c r="F21" s="124"/>
      <c r="G21" s="124"/>
      <c r="H21" s="100"/>
      <c r="I21" s="278"/>
      <c r="J21" s="271"/>
      <c r="K21" s="124"/>
      <c r="L21" s="124"/>
      <c r="M21" s="100"/>
      <c r="N21" s="278"/>
      <c r="O21" s="234"/>
      <c r="P21" s="124"/>
      <c r="Q21" s="124"/>
      <c r="R21" s="124"/>
      <c r="S21" s="124"/>
      <c r="T21" s="100"/>
      <c r="U21" s="126"/>
      <c r="V21" s="124"/>
      <c r="W21" s="124"/>
      <c r="X21" s="124"/>
      <c r="Y21" s="132"/>
      <c r="Z21" s="100"/>
      <c r="AA21" s="171"/>
    </row>
    <row r="22" spans="1:27" ht="30" customHeight="1" hidden="1">
      <c r="A22" s="288" t="s">
        <v>199</v>
      </c>
      <c r="B22" s="288"/>
      <c r="C22" s="233"/>
      <c r="D22" s="183" t="s">
        <v>198</v>
      </c>
      <c r="E22" s="183"/>
      <c r="F22" s="124" t="e">
        <f>'GuV 1213'!#REF!</f>
        <v>#REF!</v>
      </c>
      <c r="G22" s="124"/>
      <c r="H22" s="100" t="e">
        <f>+F22/-$R$10</f>
        <v>#REF!</v>
      </c>
      <c r="I22" s="278"/>
      <c r="J22" s="271"/>
      <c r="K22" s="124" t="e">
        <f>'GuV 1213'!#REF!</f>
        <v>#REF!</v>
      </c>
      <c r="L22" s="124"/>
      <c r="M22" s="100" t="e">
        <f>+K22/-$R$10</f>
        <v>#REF!</v>
      </c>
      <c r="N22" s="278"/>
      <c r="O22" s="233"/>
      <c r="P22" s="124"/>
      <c r="Q22" s="124"/>
      <c r="R22" s="124">
        <f>'GuV 1213'!G19</f>
        <v>0</v>
      </c>
      <c r="S22" s="124"/>
      <c r="T22" s="100">
        <f>+R22/-$R$10</f>
        <v>0</v>
      </c>
      <c r="U22" s="126"/>
      <c r="V22" s="124"/>
      <c r="W22" s="124"/>
      <c r="X22" s="124">
        <f>'GuV 1314'!G19</f>
        <v>0</v>
      </c>
      <c r="Y22" s="132"/>
      <c r="Z22" s="100">
        <f>+X22/-$X$10</f>
        <v>0</v>
      </c>
      <c r="AA22" s="173"/>
    </row>
    <row r="23" spans="1:27" ht="5.25" customHeight="1">
      <c r="A23" s="233"/>
      <c r="B23" s="234"/>
      <c r="C23" s="234"/>
      <c r="D23" s="234"/>
      <c r="E23" s="234"/>
      <c r="F23" s="124"/>
      <c r="G23" s="124"/>
      <c r="H23" s="100"/>
      <c r="I23" s="277"/>
      <c r="J23" s="273"/>
      <c r="K23" s="124"/>
      <c r="L23" s="124"/>
      <c r="M23" s="100"/>
      <c r="N23" s="277"/>
      <c r="O23" s="234"/>
      <c r="P23" s="132"/>
      <c r="Q23" s="132"/>
      <c r="R23" s="124"/>
      <c r="S23" s="124"/>
      <c r="T23" s="100"/>
      <c r="U23" s="126"/>
      <c r="V23" s="132"/>
      <c r="W23" s="132"/>
      <c r="X23" s="124"/>
      <c r="Y23" s="132"/>
      <c r="Z23" s="100"/>
      <c r="AA23" s="171"/>
    </row>
    <row r="24" spans="1:27" ht="15">
      <c r="A24" s="287" t="s">
        <v>209</v>
      </c>
      <c r="B24" s="288"/>
      <c r="C24" s="233"/>
      <c r="D24" s="282" t="s">
        <v>228</v>
      </c>
      <c r="E24" s="183"/>
      <c r="F24" s="132">
        <f>+'GuV 1314'!AA21</f>
        <v>0</v>
      </c>
      <c r="G24" s="124"/>
      <c r="H24" s="100">
        <f>+F24/$R$10</f>
        <v>0</v>
      </c>
      <c r="I24" s="278"/>
      <c r="J24" s="271"/>
      <c r="K24" s="132">
        <f>+'GuV 1213'!AA21</f>
        <v>0</v>
      </c>
      <c r="L24" s="124"/>
      <c r="M24" s="100">
        <f>+K24/$R$10</f>
        <v>0</v>
      </c>
      <c r="N24" s="278"/>
      <c r="O24" s="233"/>
      <c r="P24" s="132"/>
      <c r="Q24" s="132"/>
      <c r="R24" s="132">
        <f>+'GuV 1314'!G21</f>
        <v>-9208</v>
      </c>
      <c r="S24" s="124"/>
      <c r="T24" s="100">
        <f>+R24/$R$10</f>
        <v>-0.429798356982823</v>
      </c>
      <c r="U24" s="126"/>
      <c r="V24" s="132"/>
      <c r="W24" s="132"/>
      <c r="X24" s="124">
        <f>+'GuV 1213'!G21</f>
        <v>-12977</v>
      </c>
      <c r="Y24" s="132"/>
      <c r="Z24" s="100">
        <f>+X24/-$X$10</f>
        <v>0.5152261087068726</v>
      </c>
      <c r="AA24" s="171"/>
    </row>
    <row r="25" spans="1:27" ht="15">
      <c r="A25" s="233"/>
      <c r="B25" s="233"/>
      <c r="C25" s="233"/>
      <c r="D25" s="183"/>
      <c r="E25" s="183"/>
      <c r="F25" s="124"/>
      <c r="G25" s="124"/>
      <c r="H25" s="100"/>
      <c r="I25" s="278"/>
      <c r="J25" s="272"/>
      <c r="K25" s="124"/>
      <c r="L25" s="124"/>
      <c r="M25" s="100"/>
      <c r="N25" s="278"/>
      <c r="O25" s="233"/>
      <c r="P25" s="132"/>
      <c r="Q25" s="132"/>
      <c r="R25" s="124"/>
      <c r="S25" s="124"/>
      <c r="T25" s="100"/>
      <c r="U25" s="126"/>
      <c r="V25" s="132"/>
      <c r="W25" s="132"/>
      <c r="X25" s="260"/>
      <c r="Y25" s="132"/>
      <c r="Z25" s="100"/>
      <c r="AA25" s="171"/>
    </row>
    <row r="26" spans="1:27" ht="15">
      <c r="A26" s="286" t="s">
        <v>219</v>
      </c>
      <c r="B26" s="286"/>
      <c r="C26" s="256"/>
      <c r="D26" s="257"/>
      <c r="E26" s="257"/>
      <c r="F26" s="259">
        <f>+F24</f>
        <v>0</v>
      </c>
      <c r="G26" s="260"/>
      <c r="H26" s="100">
        <f>+F26/$R$10</f>
        <v>0</v>
      </c>
      <c r="I26" s="278"/>
      <c r="J26" s="272"/>
      <c r="K26" s="259">
        <f>+K24</f>
        <v>0</v>
      </c>
      <c r="L26" s="260"/>
      <c r="M26" s="100">
        <f>+K26/$R$10</f>
        <v>0</v>
      </c>
      <c r="N26" s="278"/>
      <c r="O26" s="256"/>
      <c r="P26" s="258"/>
      <c r="Q26" s="258"/>
      <c r="R26" s="259">
        <f>+R24</f>
        <v>-9208</v>
      </c>
      <c r="S26" s="260"/>
      <c r="T26" s="100">
        <f>+R26/$R$10</f>
        <v>-0.429798356982823</v>
      </c>
      <c r="U26" s="126"/>
      <c r="V26" s="132"/>
      <c r="W26" s="132"/>
      <c r="X26" s="259">
        <f>+X18+X24</f>
        <v>-12977</v>
      </c>
      <c r="Y26" s="132"/>
      <c r="Z26" s="100">
        <f>+X26/-$X$10</f>
        <v>0.5152261087068726</v>
      </c>
      <c r="AA26" s="171"/>
    </row>
    <row r="27" spans="1:27" ht="15">
      <c r="A27" s="283"/>
      <c r="B27" s="283"/>
      <c r="C27" s="283"/>
      <c r="D27" s="257"/>
      <c r="E27" s="257"/>
      <c r="F27" s="259"/>
      <c r="G27" s="260"/>
      <c r="H27" s="100"/>
      <c r="I27" s="278"/>
      <c r="J27" s="272"/>
      <c r="K27" s="259"/>
      <c r="L27" s="260"/>
      <c r="M27" s="100"/>
      <c r="N27" s="278"/>
      <c r="O27" s="283"/>
      <c r="P27" s="258"/>
      <c r="Q27" s="258"/>
      <c r="R27" s="259"/>
      <c r="S27" s="260"/>
      <c r="T27" s="100"/>
      <c r="U27" s="126"/>
      <c r="V27" s="132"/>
      <c r="W27" s="132"/>
      <c r="X27" s="259"/>
      <c r="Y27" s="132"/>
      <c r="Z27" s="100"/>
      <c r="AA27" s="171"/>
    </row>
    <row r="28" spans="1:27" s="194" customFormat="1" ht="15.75" customHeight="1">
      <c r="A28" s="263" t="s">
        <v>238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</row>
    <row r="29" spans="1:27" s="194" customFormat="1" ht="6.75" customHeight="1" hidden="1">
      <c r="A29" s="127"/>
      <c r="B29" s="127"/>
      <c r="C29" s="127"/>
      <c r="D29" s="127"/>
      <c r="E29" s="127"/>
      <c r="F29" s="238"/>
      <c r="G29" s="130"/>
      <c r="H29" s="97"/>
      <c r="I29" s="278"/>
      <c r="J29" s="271"/>
      <c r="K29" s="238"/>
      <c r="L29" s="130"/>
      <c r="M29" s="97"/>
      <c r="N29" s="278"/>
      <c r="O29" s="127"/>
      <c r="P29" s="130"/>
      <c r="Q29" s="130"/>
      <c r="R29" s="238"/>
      <c r="S29" s="130"/>
      <c r="T29" s="97"/>
      <c r="U29" s="131"/>
      <c r="V29" s="130"/>
      <c r="W29" s="130"/>
      <c r="X29" s="130"/>
      <c r="Y29" s="144"/>
      <c r="Z29" s="97"/>
      <c r="AA29" s="171"/>
    </row>
    <row r="30" spans="1:27" ht="21.75" customHeight="1" hidden="1">
      <c r="A30" s="288" t="s">
        <v>185</v>
      </c>
      <c r="B30" s="288"/>
      <c r="C30" s="233"/>
      <c r="D30" s="183"/>
      <c r="E30" s="183"/>
      <c r="F30" s="239"/>
      <c r="G30" s="132"/>
      <c r="H30" s="100">
        <f>+F30/-$R$10</f>
        <v>0</v>
      </c>
      <c r="I30" s="278"/>
      <c r="J30" s="271"/>
      <c r="K30" s="239"/>
      <c r="L30" s="132"/>
      <c r="M30" s="100">
        <f>+K30/-$R$10</f>
        <v>0</v>
      </c>
      <c r="N30" s="278"/>
      <c r="O30" s="233"/>
      <c r="P30" s="124"/>
      <c r="Q30" s="124"/>
      <c r="R30" s="239"/>
      <c r="S30" s="132"/>
      <c r="T30" s="100">
        <f>+R30/-$R$10</f>
        <v>0</v>
      </c>
      <c r="U30" s="126"/>
      <c r="V30" s="124"/>
      <c r="W30" s="124"/>
      <c r="X30" s="261">
        <v>0</v>
      </c>
      <c r="Y30" s="132"/>
      <c r="Z30" s="100">
        <f>+X30/-$X$10</f>
        <v>0</v>
      </c>
      <c r="AA30" s="171"/>
    </row>
    <row r="31" spans="1:27" s="194" customFormat="1" ht="6.75" customHeight="1" hidden="1">
      <c r="A31" s="235"/>
      <c r="B31" s="236"/>
      <c r="C31" s="236"/>
      <c r="D31" s="236"/>
      <c r="E31" s="236"/>
      <c r="F31" s="238"/>
      <c r="G31" s="130"/>
      <c r="H31" s="97"/>
      <c r="I31" s="278"/>
      <c r="J31" s="271"/>
      <c r="K31" s="238"/>
      <c r="L31" s="130"/>
      <c r="M31" s="97"/>
      <c r="N31" s="278"/>
      <c r="O31" s="236"/>
      <c r="P31" s="130"/>
      <c r="Q31" s="130"/>
      <c r="R31" s="238"/>
      <c r="S31" s="130"/>
      <c r="T31" s="97"/>
      <c r="U31" s="131"/>
      <c r="V31" s="130"/>
      <c r="W31" s="130"/>
      <c r="X31" s="130"/>
      <c r="Y31" s="144"/>
      <c r="Z31" s="97"/>
      <c r="AA31" s="171"/>
    </row>
    <row r="32" spans="1:27" ht="15" hidden="1">
      <c r="A32" s="233"/>
      <c r="B32" s="234" t="s">
        <v>201</v>
      </c>
      <c r="C32" s="234"/>
      <c r="D32" s="183"/>
      <c r="E32" s="183"/>
      <c r="F32" s="124" t="e">
        <f>'GuV 1213'!#REF!</f>
        <v>#REF!</v>
      </c>
      <c r="G32" s="124"/>
      <c r="H32" s="100"/>
      <c r="I32" s="278"/>
      <c r="J32" s="271"/>
      <c r="K32" s="124" t="e">
        <f>'GuV 1213'!#REF!</f>
        <v>#REF!</v>
      </c>
      <c r="L32" s="124"/>
      <c r="M32" s="100"/>
      <c r="N32" s="278"/>
      <c r="O32" s="234"/>
      <c r="P32" s="124"/>
      <c r="Q32" s="124"/>
      <c r="R32" s="124">
        <f>'GuV 1213'!G30</f>
        <v>0</v>
      </c>
      <c r="S32" s="124"/>
      <c r="T32" s="100"/>
      <c r="U32" s="126"/>
      <c r="V32" s="124"/>
      <c r="W32" s="124"/>
      <c r="X32" s="124">
        <f>+'GuV 1213'!G30</f>
        <v>0</v>
      </c>
      <c r="Y32" s="132"/>
      <c r="Z32" s="100"/>
      <c r="AA32" s="171"/>
    </row>
    <row r="33" spans="1:27" ht="6.75" customHeight="1">
      <c r="A33" s="233"/>
      <c r="B33" s="234"/>
      <c r="C33" s="234"/>
      <c r="D33" s="234"/>
      <c r="E33" s="234"/>
      <c r="F33" s="124"/>
      <c r="G33" s="124"/>
      <c r="H33" s="100"/>
      <c r="I33" s="278"/>
      <c r="J33" s="271"/>
      <c r="K33" s="124"/>
      <c r="L33" s="124"/>
      <c r="M33" s="100"/>
      <c r="N33" s="278"/>
      <c r="O33" s="234"/>
      <c r="P33" s="124"/>
      <c r="Q33" s="124"/>
      <c r="R33" s="124"/>
      <c r="S33" s="124"/>
      <c r="T33" s="100"/>
      <c r="U33" s="126"/>
      <c r="V33" s="124"/>
      <c r="W33" s="124"/>
      <c r="X33" s="124"/>
      <c r="Y33" s="132"/>
      <c r="Z33" s="100"/>
      <c r="AA33" s="171"/>
    </row>
    <row r="34" spans="1:27" ht="3.75" customHeight="1">
      <c r="A34" s="256"/>
      <c r="B34" s="256"/>
      <c r="C34" s="256"/>
      <c r="D34" s="257"/>
      <c r="E34" s="257"/>
      <c r="F34" s="259"/>
      <c r="G34" s="260"/>
      <c r="H34" s="100"/>
      <c r="I34" s="279"/>
      <c r="J34" s="274"/>
      <c r="K34" s="259"/>
      <c r="L34" s="260"/>
      <c r="M34" s="100"/>
      <c r="N34" s="279"/>
      <c r="O34" s="256"/>
      <c r="P34" s="258"/>
      <c r="Q34" s="258"/>
      <c r="R34" s="259"/>
      <c r="S34" s="260"/>
      <c r="T34" s="100"/>
      <c r="U34" s="126"/>
      <c r="V34" s="132"/>
      <c r="W34" s="132"/>
      <c r="X34" s="260"/>
      <c r="Y34" s="132"/>
      <c r="Z34" s="100"/>
      <c r="AA34" s="171"/>
    </row>
    <row r="35" spans="1:27" ht="15">
      <c r="A35" s="287" t="s">
        <v>210</v>
      </c>
      <c r="B35" s="288"/>
      <c r="C35" s="256"/>
      <c r="D35" s="257"/>
      <c r="E35" s="257"/>
      <c r="F35" s="258"/>
      <c r="G35" s="260"/>
      <c r="H35" s="100"/>
      <c r="I35" s="277"/>
      <c r="J35" s="274"/>
      <c r="K35" s="258"/>
      <c r="L35" s="260"/>
      <c r="M35" s="100"/>
      <c r="N35" s="277"/>
      <c r="O35" s="256"/>
      <c r="P35" s="258"/>
      <c r="Q35" s="258"/>
      <c r="R35" s="285">
        <f>+'GuV 1314'!G23</f>
        <v>589</v>
      </c>
      <c r="S35" s="260"/>
      <c r="T35" s="100"/>
      <c r="U35" s="126"/>
      <c r="V35" s="132"/>
      <c r="W35" s="132"/>
      <c r="X35" s="260">
        <f>+'GuV 1213'!G23</f>
        <v>-1889</v>
      </c>
      <c r="Y35" s="132"/>
      <c r="Z35" s="100"/>
      <c r="AA35" s="171"/>
    </row>
    <row r="36" spans="1:27" ht="15">
      <c r="A36" s="256"/>
      <c r="B36" s="256"/>
      <c r="C36" s="256"/>
      <c r="D36" s="257"/>
      <c r="E36" s="257"/>
      <c r="F36" s="259"/>
      <c r="G36" s="260"/>
      <c r="H36" s="100"/>
      <c r="I36" s="280"/>
      <c r="J36" s="271"/>
      <c r="K36" s="259"/>
      <c r="L36" s="260"/>
      <c r="M36" s="100"/>
      <c r="N36" s="280"/>
      <c r="O36" s="256"/>
      <c r="P36" s="258"/>
      <c r="Q36" s="258"/>
      <c r="R36" s="259"/>
      <c r="S36" s="260"/>
      <c r="T36" s="100"/>
      <c r="U36" s="126"/>
      <c r="V36" s="132"/>
      <c r="W36" s="132"/>
      <c r="X36" s="260"/>
      <c r="Y36" s="132"/>
      <c r="Z36" s="100"/>
      <c r="AA36" s="171"/>
    </row>
    <row r="37" spans="1:27" ht="15">
      <c r="A37" s="286" t="s">
        <v>239</v>
      </c>
      <c r="B37" s="286"/>
      <c r="C37" s="256"/>
      <c r="D37" s="257"/>
      <c r="E37" s="257"/>
      <c r="F37" s="259">
        <f>+F35</f>
        <v>0</v>
      </c>
      <c r="G37" s="260"/>
      <c r="H37" s="100">
        <f>+F37/$R$10</f>
        <v>0</v>
      </c>
      <c r="I37" s="278"/>
      <c r="J37" s="271"/>
      <c r="K37" s="259">
        <f>+K35</f>
        <v>0</v>
      </c>
      <c r="L37" s="260"/>
      <c r="M37" s="100">
        <f>+K37/$R$10</f>
        <v>0</v>
      </c>
      <c r="N37" s="278"/>
      <c r="O37" s="256"/>
      <c r="P37" s="258"/>
      <c r="Q37" s="258"/>
      <c r="R37" s="259">
        <f>+R35</f>
        <v>589</v>
      </c>
      <c r="S37" s="260"/>
      <c r="T37" s="100">
        <f>+R37/$R$10</f>
        <v>0.027492531740104555</v>
      </c>
      <c r="U37" s="126"/>
      <c r="V37" s="132"/>
      <c r="W37" s="132"/>
      <c r="X37" s="259">
        <f>+X35</f>
        <v>-1889</v>
      </c>
      <c r="Y37" s="132"/>
      <c r="Z37" s="100">
        <f>+X37/-$X$10</f>
        <v>0.074999007424465</v>
      </c>
      <c r="AA37" s="171"/>
    </row>
    <row r="38" spans="1:27" ht="6.75" customHeight="1">
      <c r="A38" s="233"/>
      <c r="B38" s="234"/>
      <c r="C38" s="234"/>
      <c r="D38" s="234"/>
      <c r="E38" s="234"/>
      <c r="F38" s="124"/>
      <c r="G38" s="124"/>
      <c r="H38" s="100"/>
      <c r="I38" s="278"/>
      <c r="J38" s="271"/>
      <c r="K38" s="124"/>
      <c r="L38" s="124"/>
      <c r="M38" s="100"/>
      <c r="N38" s="278"/>
      <c r="O38" s="234"/>
      <c r="P38" s="124"/>
      <c r="Q38" s="124"/>
      <c r="R38" s="124"/>
      <c r="S38" s="124"/>
      <c r="T38" s="100"/>
      <c r="U38" s="126"/>
      <c r="V38" s="124"/>
      <c r="W38" s="124"/>
      <c r="X38" s="132"/>
      <c r="Y38" s="132"/>
      <c r="Z38" s="100"/>
      <c r="AA38" s="168"/>
    </row>
    <row r="39" spans="1:27" ht="6.75" customHeight="1">
      <c r="A39" s="233"/>
      <c r="B39" s="234"/>
      <c r="C39" s="234"/>
      <c r="D39" s="234"/>
      <c r="E39" s="234"/>
      <c r="F39" s="132"/>
      <c r="G39" s="132"/>
      <c r="H39" s="100"/>
      <c r="I39" s="278"/>
      <c r="J39" s="271"/>
      <c r="K39" s="132"/>
      <c r="L39" s="132"/>
      <c r="M39" s="100"/>
      <c r="N39" s="278"/>
      <c r="O39" s="234"/>
      <c r="P39" s="124"/>
      <c r="Q39" s="124"/>
      <c r="R39" s="132"/>
      <c r="S39" s="132"/>
      <c r="T39" s="100"/>
      <c r="U39" s="126"/>
      <c r="V39" s="132"/>
      <c r="W39" s="124"/>
      <c r="X39" s="132"/>
      <c r="Y39" s="132"/>
      <c r="Z39" s="100"/>
      <c r="AA39" s="168"/>
    </row>
    <row r="40" spans="1:27" s="194" customFormat="1" ht="15">
      <c r="A40" s="236" t="s">
        <v>188</v>
      </c>
      <c r="D40" s="183"/>
      <c r="E40" s="183"/>
      <c r="F40" s="141">
        <f>+F26+F37</f>
        <v>0</v>
      </c>
      <c r="G40" s="144"/>
      <c r="H40" s="97">
        <f>+F40/$R$10</f>
        <v>0</v>
      </c>
      <c r="I40" s="281"/>
      <c r="J40" s="281"/>
      <c r="K40" s="141">
        <f>+K26+K37</f>
        <v>0</v>
      </c>
      <c r="L40" s="144"/>
      <c r="M40" s="97">
        <f>+K40/$R$10</f>
        <v>0</v>
      </c>
      <c r="N40" s="281"/>
      <c r="P40" s="144"/>
      <c r="Q40" s="144"/>
      <c r="R40" s="141">
        <f>+R26+R37</f>
        <v>-8619</v>
      </c>
      <c r="S40" s="144"/>
      <c r="T40" s="97">
        <f>+R40/$R$10</f>
        <v>-0.40230582524271846</v>
      </c>
      <c r="U40" s="131"/>
      <c r="V40" s="144"/>
      <c r="W40" s="144"/>
      <c r="X40" s="141">
        <f>+X26+X37</f>
        <v>-14866</v>
      </c>
      <c r="Y40" s="144"/>
      <c r="Z40" s="97">
        <f>+X40/$X$10</f>
        <v>-0.5902251161313375</v>
      </c>
      <c r="AA40" s="171"/>
    </row>
    <row r="41" spans="1:27" s="194" customFormat="1" ht="15" hidden="1">
      <c r="A41" s="236"/>
      <c r="F41" s="144"/>
      <c r="G41" s="144"/>
      <c r="H41" s="97"/>
      <c r="K41" s="144"/>
      <c r="L41" s="144"/>
      <c r="M41" s="97"/>
      <c r="P41" s="144"/>
      <c r="Q41" s="144"/>
      <c r="R41" s="144"/>
      <c r="S41" s="144"/>
      <c r="T41" s="97"/>
      <c r="U41" s="131"/>
      <c r="V41" s="144"/>
      <c r="W41" s="144"/>
      <c r="X41" s="144"/>
      <c r="Y41" s="144"/>
      <c r="Z41" s="97"/>
      <c r="AA41" s="171"/>
    </row>
    <row r="42" spans="1:27" s="194" customFormat="1" ht="15" hidden="1">
      <c r="A42" s="236"/>
      <c r="F42" s="144"/>
      <c r="G42" s="144"/>
      <c r="H42" s="97"/>
      <c r="K42" s="144"/>
      <c r="L42" s="144"/>
      <c r="M42" s="97"/>
      <c r="P42" s="144"/>
      <c r="Q42" s="144"/>
      <c r="R42" s="144"/>
      <c r="S42" s="144"/>
      <c r="T42" s="97"/>
      <c r="U42" s="131"/>
      <c r="V42" s="144"/>
      <c r="W42" s="144"/>
      <c r="X42" s="144"/>
      <c r="Y42" s="144"/>
      <c r="Z42" s="97"/>
      <c r="AA42" s="171"/>
    </row>
    <row r="43" spans="1:27" ht="6.75" customHeight="1">
      <c r="A43" s="233"/>
      <c r="B43" s="234"/>
      <c r="C43" s="234"/>
      <c r="D43" s="234"/>
      <c r="E43" s="234"/>
      <c r="F43" s="124"/>
      <c r="G43" s="124"/>
      <c r="H43" s="101"/>
      <c r="I43" s="234"/>
      <c r="J43" s="234"/>
      <c r="K43" s="124"/>
      <c r="L43" s="124"/>
      <c r="M43" s="101"/>
      <c r="N43" s="234"/>
      <c r="O43" s="234"/>
      <c r="P43" s="124"/>
      <c r="Q43" s="124"/>
      <c r="R43" s="124"/>
      <c r="S43" s="124"/>
      <c r="T43" s="101"/>
      <c r="U43" s="126"/>
      <c r="V43" s="124"/>
      <c r="W43" s="124"/>
      <c r="X43" s="124"/>
      <c r="Y43" s="132"/>
      <c r="Z43" s="101"/>
      <c r="AA43" s="168"/>
    </row>
    <row r="44" spans="1:27" ht="6.75" customHeight="1">
      <c r="A44" s="233"/>
      <c r="B44" s="234"/>
      <c r="C44" s="234"/>
      <c r="D44" s="234"/>
      <c r="E44" s="234"/>
      <c r="F44" s="132"/>
      <c r="G44" s="132"/>
      <c r="H44" s="100"/>
      <c r="I44" s="234"/>
      <c r="J44" s="234"/>
      <c r="K44" s="132"/>
      <c r="L44" s="132"/>
      <c r="M44" s="100"/>
      <c r="N44" s="234"/>
      <c r="O44" s="234"/>
      <c r="P44" s="124"/>
      <c r="Q44" s="124"/>
      <c r="R44" s="132"/>
      <c r="S44" s="132"/>
      <c r="T44" s="100"/>
      <c r="U44" s="142"/>
      <c r="V44" s="124"/>
      <c r="W44" s="124"/>
      <c r="X44" s="132"/>
      <c r="Y44" s="132"/>
      <c r="Z44" s="100"/>
      <c r="AA44" s="171"/>
    </row>
    <row r="45" spans="1:27" s="194" customFormat="1" ht="15.75" thickBot="1">
      <c r="A45" s="236" t="s">
        <v>189</v>
      </c>
      <c r="D45" s="183"/>
      <c r="E45" s="183"/>
      <c r="F45" s="237">
        <f>F10+F40</f>
        <v>0</v>
      </c>
      <c r="G45" s="144"/>
      <c r="H45" s="97">
        <f>+F45/$R$10</f>
        <v>0</v>
      </c>
      <c r="I45" s="183"/>
      <c r="J45" s="183"/>
      <c r="K45" s="237">
        <f>K10+K40</f>
        <v>0</v>
      </c>
      <c r="L45" s="144"/>
      <c r="M45" s="97">
        <f>+K45/$R$10</f>
        <v>0</v>
      </c>
      <c r="N45" s="183"/>
      <c r="P45" s="130"/>
      <c r="Q45" s="130"/>
      <c r="R45" s="237">
        <f>R10+R40</f>
        <v>12805</v>
      </c>
      <c r="S45" s="144"/>
      <c r="T45" s="97">
        <f>+R45/$R$10</f>
        <v>0.5976941747572816</v>
      </c>
      <c r="U45" s="131"/>
      <c r="V45" s="130"/>
      <c r="W45" s="130"/>
      <c r="X45" s="237">
        <f>X10+X40</f>
        <v>10321</v>
      </c>
      <c r="Y45" s="144"/>
      <c r="Z45" s="97">
        <f>+X45/$X$10</f>
        <v>0.4097748838686624</v>
      </c>
      <c r="AA45" s="171"/>
    </row>
    <row r="46" spans="1:27" ht="6.75" customHeight="1" thickTop="1">
      <c r="A46" s="233"/>
      <c r="B46" s="234"/>
      <c r="C46" s="234"/>
      <c r="D46" s="234"/>
      <c r="E46" s="234"/>
      <c r="F46" s="124"/>
      <c r="G46" s="124"/>
      <c r="H46" s="101"/>
      <c r="I46" s="234"/>
      <c r="J46" s="234"/>
      <c r="K46" s="124"/>
      <c r="L46" s="124"/>
      <c r="M46" s="101"/>
      <c r="N46" s="234"/>
      <c r="O46" s="234"/>
      <c r="P46" s="124"/>
      <c r="Q46" s="124"/>
      <c r="R46" s="124"/>
      <c r="S46" s="124"/>
      <c r="T46" s="101"/>
      <c r="U46" s="126"/>
      <c r="V46" s="124"/>
      <c r="W46" s="124"/>
      <c r="X46" s="124"/>
      <c r="Y46" s="132"/>
      <c r="Z46" s="101"/>
      <c r="AA46" s="168"/>
    </row>
    <row r="47" spans="1:27" ht="15">
      <c r="A47" s="233" t="s">
        <v>109</v>
      </c>
      <c r="B47" s="234"/>
      <c r="C47" s="234"/>
      <c r="D47" s="234"/>
      <c r="E47" s="234"/>
      <c r="F47" s="124"/>
      <c r="G47" s="124"/>
      <c r="H47" s="100"/>
      <c r="I47" s="234"/>
      <c r="J47" s="234"/>
      <c r="K47" s="124"/>
      <c r="L47" s="124"/>
      <c r="M47" s="100"/>
      <c r="N47" s="234"/>
      <c r="O47" s="234"/>
      <c r="P47" s="124"/>
      <c r="Q47" s="124"/>
      <c r="R47" s="124"/>
      <c r="S47" s="124"/>
      <c r="T47" s="100"/>
      <c r="U47" s="142"/>
      <c r="V47" s="124"/>
      <c r="W47" s="124"/>
      <c r="X47" s="124"/>
      <c r="Y47" s="132"/>
      <c r="Z47" s="100"/>
      <c r="AA47" s="171"/>
    </row>
    <row r="48" spans="1:27" ht="15">
      <c r="A48" s="233"/>
      <c r="B48" s="234" t="s">
        <v>111</v>
      </c>
      <c r="C48" s="234"/>
      <c r="D48" s="183"/>
      <c r="E48" s="183"/>
      <c r="F48" s="124">
        <f>+'GuV 1314'!AA34</f>
        <v>0</v>
      </c>
      <c r="G48" s="124"/>
      <c r="H48" s="179">
        <f>+F48/$R$10</f>
        <v>0</v>
      </c>
      <c r="I48" s="183"/>
      <c r="J48" s="183"/>
      <c r="K48" s="124">
        <f>+'GuV 1213'!AA34</f>
        <v>0</v>
      </c>
      <c r="L48" s="124"/>
      <c r="M48" s="179">
        <f>+K48/$R$10</f>
        <v>0</v>
      </c>
      <c r="N48" s="183"/>
      <c r="O48" s="234"/>
      <c r="P48" s="124"/>
      <c r="Q48" s="124"/>
      <c r="R48" s="124">
        <f>+'GuV 1314'!G34</f>
        <v>14617</v>
      </c>
      <c r="S48" s="124"/>
      <c r="T48" s="179">
        <f>+R48/$R$10</f>
        <v>0.6822722180731889</v>
      </c>
      <c r="U48" s="142"/>
      <c r="V48" s="124"/>
      <c r="W48" s="124"/>
      <c r="X48" s="124">
        <f>+'GuV 1213'!G34</f>
        <v>13251</v>
      </c>
      <c r="Y48" s="132"/>
      <c r="Z48" s="100">
        <f>+X48/$X$10</f>
        <v>0.526104736570453</v>
      </c>
      <c r="AA48" s="171"/>
    </row>
    <row r="49" spans="1:27" ht="15">
      <c r="A49" s="118"/>
      <c r="B49" s="118" t="s">
        <v>195</v>
      </c>
      <c r="C49" s="118"/>
      <c r="D49" s="183"/>
      <c r="E49" s="183"/>
      <c r="F49" s="124">
        <f>+'GuV 1314'!AA35</f>
        <v>0</v>
      </c>
      <c r="G49" s="124"/>
      <c r="H49" s="179">
        <f>+F49/$R$10</f>
        <v>0</v>
      </c>
      <c r="I49" s="183"/>
      <c r="J49" s="183"/>
      <c r="K49" s="124">
        <f>+'GuV 1213'!AA35</f>
        <v>0</v>
      </c>
      <c r="L49" s="124"/>
      <c r="M49" s="179">
        <f>+K49/$R$10</f>
        <v>0</v>
      </c>
      <c r="N49" s="183"/>
      <c r="O49" s="118"/>
      <c r="P49" s="124"/>
      <c r="Q49" s="124"/>
      <c r="R49" s="124">
        <f>+'GuV 1314'!G35</f>
        <v>-1812</v>
      </c>
      <c r="S49" s="124"/>
      <c r="T49" s="179">
        <f>+R49/$R$10</f>
        <v>-0.08457804331590739</v>
      </c>
      <c r="U49" s="142"/>
      <c r="V49" s="124"/>
      <c r="W49" s="124"/>
      <c r="X49" s="124">
        <f>+'GuV 1213'!G35</f>
        <v>-2930</v>
      </c>
      <c r="Y49" s="132"/>
      <c r="Z49" s="179">
        <f>+X49/$X$10</f>
        <v>-0.11632985270179061</v>
      </c>
      <c r="AA49" s="171"/>
    </row>
    <row r="50" spans="1:27" ht="15">
      <c r="A50" s="118"/>
      <c r="B50" s="118"/>
      <c r="C50" s="118"/>
      <c r="D50" s="183"/>
      <c r="E50" s="183"/>
      <c r="F50" s="124"/>
      <c r="G50" s="124"/>
      <c r="H50" s="284"/>
      <c r="I50" s="183"/>
      <c r="J50" s="183"/>
      <c r="K50" s="124"/>
      <c r="L50" s="124"/>
      <c r="M50" s="284"/>
      <c r="N50" s="183"/>
      <c r="O50" s="118"/>
      <c r="P50" s="124"/>
      <c r="Q50" s="124"/>
      <c r="R50" s="124"/>
      <c r="S50" s="124"/>
      <c r="T50" s="284"/>
      <c r="U50" s="142"/>
      <c r="V50" s="124"/>
      <c r="W50" s="124"/>
      <c r="X50" s="124"/>
      <c r="Y50" s="132"/>
      <c r="Z50" s="284"/>
      <c r="AA50" s="171"/>
    </row>
    <row r="51" spans="1:27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24"/>
      <c r="Q51" s="124"/>
      <c r="R51" s="153"/>
      <c r="S51" s="153"/>
      <c r="T51" s="105"/>
      <c r="U51" s="118"/>
      <c r="V51" s="124"/>
      <c r="W51" s="124"/>
      <c r="X51" s="153"/>
      <c r="Y51" s="132"/>
      <c r="Z51" s="105"/>
      <c r="AA51" s="105"/>
    </row>
    <row r="52" spans="1:27" ht="15">
      <c r="A52" s="197" t="s">
        <v>242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24"/>
      <c r="Q52" s="124"/>
      <c r="R52" s="153"/>
      <c r="S52" s="153"/>
      <c r="T52" s="105"/>
      <c r="U52" s="118"/>
      <c r="V52" s="124"/>
      <c r="W52" s="124"/>
      <c r="X52" s="153"/>
      <c r="Y52" s="132"/>
      <c r="Z52" s="105"/>
      <c r="AA52" s="105"/>
    </row>
    <row r="53" spans="1:27" ht="15">
      <c r="A53" s="197" t="s">
        <v>142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24"/>
      <c r="Q53" s="124"/>
      <c r="R53" s="153"/>
      <c r="S53" s="153"/>
      <c r="T53" s="105"/>
      <c r="U53" s="118"/>
      <c r="V53" s="124"/>
      <c r="W53" s="124"/>
      <c r="X53" s="124"/>
      <c r="Y53" s="132"/>
      <c r="Z53" s="105"/>
      <c r="AA53" s="105"/>
    </row>
    <row r="54" spans="18:24" ht="15">
      <c r="R54" s="222"/>
      <c r="S54" s="222"/>
      <c r="X54" s="222"/>
    </row>
    <row r="55" spans="18:21" ht="15">
      <c r="R55" s="151"/>
      <c r="S55" s="151"/>
      <c r="T55" s="118"/>
      <c r="U55" s="118"/>
    </row>
    <row r="56" spans="18:21" ht="15">
      <c r="R56" s="151"/>
      <c r="S56" s="151"/>
      <c r="T56" s="118"/>
      <c r="U56" s="118"/>
    </row>
    <row r="57" spans="1:20" ht="15">
      <c r="A57" s="106" t="s">
        <v>7</v>
      </c>
      <c r="R57" s="225"/>
      <c r="S57" s="225"/>
      <c r="T57" s="106"/>
    </row>
    <row r="58" spans="18:20" ht="15">
      <c r="R58" s="225"/>
      <c r="S58" s="225"/>
      <c r="T58" s="106"/>
    </row>
    <row r="59" spans="18:20" ht="15">
      <c r="R59" s="225"/>
      <c r="S59" s="225"/>
      <c r="T59" s="106"/>
    </row>
    <row r="60" spans="18:20" ht="15">
      <c r="R60" s="225"/>
      <c r="S60" s="225"/>
      <c r="T60" s="106"/>
    </row>
    <row r="61" spans="18:20" ht="15">
      <c r="R61" s="225"/>
      <c r="S61" s="225"/>
      <c r="T61" s="106"/>
    </row>
  </sheetData>
  <sheetProtection/>
  <mergeCells count="21">
    <mergeCell ref="K5:M5"/>
    <mergeCell ref="F6:H6"/>
    <mergeCell ref="K6:M6"/>
    <mergeCell ref="F7:H7"/>
    <mergeCell ref="P5:R5"/>
    <mergeCell ref="V5:X5"/>
    <mergeCell ref="V7:X7"/>
    <mergeCell ref="F5:H5"/>
    <mergeCell ref="A26:B26"/>
    <mergeCell ref="A2:AB2"/>
    <mergeCell ref="A3:AB3"/>
    <mergeCell ref="A16:B16"/>
    <mergeCell ref="A22:B22"/>
    <mergeCell ref="V6:X6"/>
    <mergeCell ref="A37:B37"/>
    <mergeCell ref="A35:B35"/>
    <mergeCell ref="A24:B24"/>
    <mergeCell ref="P6:R6"/>
    <mergeCell ref="A30:B30"/>
    <mergeCell ref="K7:M7"/>
    <mergeCell ref="P7:R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304" t="s">
        <v>73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G2" s="4"/>
    </row>
    <row r="3" spans="1:33" ht="15.7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G3" s="4"/>
    </row>
    <row r="4" spans="1:33" ht="15.75">
      <c r="A4" s="307" t="s">
        <v>74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305"/>
      <c r="R6" s="305"/>
      <c r="S6" s="305"/>
      <c r="U6" s="35"/>
      <c r="W6" s="305"/>
      <c r="X6" s="305"/>
      <c r="Y6" s="305"/>
      <c r="AA6" s="35"/>
      <c r="AC6" s="305"/>
      <c r="AD6" s="305"/>
      <c r="AE6" s="305"/>
      <c r="AG6" s="35"/>
    </row>
    <row r="7" spans="8:33" ht="15.75">
      <c r="H7" s="36"/>
      <c r="I7" s="306" t="s">
        <v>51</v>
      </c>
      <c r="J7" s="306"/>
      <c r="K7" s="306"/>
      <c r="L7" s="26"/>
      <c r="M7" s="36"/>
      <c r="N7" s="20"/>
      <c r="Q7" s="306" t="s">
        <v>51</v>
      </c>
      <c r="R7" s="306"/>
      <c r="S7" s="306"/>
      <c r="U7" s="36"/>
      <c r="W7" s="306" t="s">
        <v>77</v>
      </c>
      <c r="X7" s="306"/>
      <c r="Y7" s="306"/>
      <c r="AA7" s="36"/>
      <c r="AC7" s="306" t="s">
        <v>77</v>
      </c>
      <c r="AD7" s="306"/>
      <c r="AE7" s="306"/>
      <c r="AG7" s="36"/>
    </row>
    <row r="8" spans="8:33" ht="15.75">
      <c r="H8" s="36"/>
      <c r="I8" s="306" t="s">
        <v>75</v>
      </c>
      <c r="J8" s="306"/>
      <c r="K8" s="306"/>
      <c r="L8" s="26"/>
      <c r="M8" s="36"/>
      <c r="N8" s="20"/>
      <c r="Q8" s="306" t="s">
        <v>75</v>
      </c>
      <c r="R8" s="306"/>
      <c r="S8" s="306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308">
        <v>2001</v>
      </c>
      <c r="J9" s="308"/>
      <c r="K9" s="308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304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1:37" ht="15.7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37" ht="15.75">
      <c r="A4" s="307" t="s">
        <v>48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305"/>
      <c r="U6" s="305"/>
      <c r="V6" s="305"/>
      <c r="X6" s="35"/>
      <c r="Z6" s="305"/>
      <c r="AA6" s="305"/>
      <c r="AB6" s="305"/>
      <c r="AD6" s="35"/>
      <c r="AF6" s="305"/>
      <c r="AG6" s="305"/>
      <c r="AH6" s="305"/>
      <c r="AJ6" s="35"/>
    </row>
    <row r="7" spans="8:36" ht="15.75">
      <c r="H7" s="306" t="s">
        <v>45</v>
      </c>
      <c r="I7" s="306"/>
      <c r="J7" s="306"/>
      <c r="K7" s="26"/>
      <c r="L7" s="36"/>
      <c r="M7" s="36"/>
      <c r="N7" s="306" t="s">
        <v>46</v>
      </c>
      <c r="O7" s="306"/>
      <c r="P7" s="306"/>
      <c r="Q7" s="26"/>
      <c r="R7" s="36"/>
      <c r="S7" s="20"/>
      <c r="T7" s="306" t="s">
        <v>49</v>
      </c>
      <c r="U7" s="306"/>
      <c r="V7" s="306"/>
      <c r="X7" s="36"/>
      <c r="Z7" s="306" t="s">
        <v>51</v>
      </c>
      <c r="AA7" s="306"/>
      <c r="AB7" s="306"/>
      <c r="AD7" s="36"/>
      <c r="AF7" s="306" t="s">
        <v>53</v>
      </c>
      <c r="AG7" s="306"/>
      <c r="AH7" s="306"/>
      <c r="AJ7" s="36"/>
    </row>
    <row r="8" spans="8:36" ht="15.75">
      <c r="H8" s="306" t="s">
        <v>30</v>
      </c>
      <c r="I8" s="306"/>
      <c r="J8" s="306"/>
      <c r="K8" s="26"/>
      <c r="L8" s="36"/>
      <c r="M8" s="36"/>
      <c r="N8" s="306" t="s">
        <v>44</v>
      </c>
      <c r="O8" s="306"/>
      <c r="P8" s="306"/>
      <c r="Q8" s="26"/>
      <c r="R8" s="36"/>
      <c r="S8" s="20"/>
      <c r="T8" s="306" t="s">
        <v>50</v>
      </c>
      <c r="U8" s="306"/>
      <c r="V8" s="306"/>
      <c r="X8" s="36"/>
      <c r="Z8" s="306" t="s">
        <v>52</v>
      </c>
      <c r="AA8" s="306"/>
      <c r="AB8" s="306"/>
      <c r="AD8" s="36"/>
      <c r="AF8" s="306"/>
      <c r="AG8" s="306"/>
      <c r="AH8" s="306"/>
      <c r="AJ8" s="36"/>
    </row>
    <row r="9" spans="8:36" s="9" customFormat="1" ht="15.75">
      <c r="H9" s="308">
        <v>2000</v>
      </c>
      <c r="I9" s="308"/>
      <c r="J9" s="308"/>
      <c r="K9" s="32"/>
      <c r="L9" s="41" t="s">
        <v>25</v>
      </c>
      <c r="M9" s="40"/>
      <c r="N9" s="308">
        <v>2001</v>
      </c>
      <c r="O9" s="308"/>
      <c r="P9" s="308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304" t="s">
        <v>73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5"/>
    </row>
    <row r="3" spans="1:38" ht="15.75">
      <c r="A3" s="304" t="s">
        <v>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5"/>
    </row>
    <row r="4" spans="1:38" ht="15.75">
      <c r="A4" s="307" t="s">
        <v>70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305"/>
      <c r="V6" s="305"/>
      <c r="W6" s="305"/>
      <c r="Y6" s="35"/>
    </row>
    <row r="7" spans="8:49" ht="15.75">
      <c r="H7" s="306" t="s">
        <v>45</v>
      </c>
      <c r="I7" s="306"/>
      <c r="J7" s="306"/>
      <c r="K7" s="26"/>
      <c r="L7" s="36"/>
      <c r="M7" s="36"/>
      <c r="N7" s="306" t="s">
        <v>46</v>
      </c>
      <c r="O7" s="306"/>
      <c r="P7" s="306"/>
      <c r="Q7" s="26"/>
      <c r="R7" s="36"/>
      <c r="S7" s="20"/>
      <c r="U7" s="306" t="s">
        <v>53</v>
      </c>
      <c r="V7" s="306"/>
      <c r="W7" s="306"/>
      <c r="Y7" s="36"/>
      <c r="AA7" s="306" t="s">
        <v>49</v>
      </c>
      <c r="AB7" s="306"/>
      <c r="AC7" s="306"/>
      <c r="AE7" s="36"/>
      <c r="AG7" s="306" t="s">
        <v>53</v>
      </c>
      <c r="AH7" s="306"/>
      <c r="AI7" s="306"/>
      <c r="AK7" s="36"/>
      <c r="AL7" s="36"/>
      <c r="AM7" s="306" t="s">
        <v>51</v>
      </c>
      <c r="AN7" s="306"/>
      <c r="AO7" s="306"/>
      <c r="AQ7" s="36"/>
      <c r="AS7" s="306" t="s">
        <v>53</v>
      </c>
      <c r="AT7" s="306"/>
      <c r="AU7" s="306"/>
      <c r="AW7" s="36"/>
    </row>
    <row r="8" spans="8:49" ht="15.75">
      <c r="H8" s="306" t="s">
        <v>30</v>
      </c>
      <c r="I8" s="306"/>
      <c r="J8" s="306"/>
      <c r="K8" s="26"/>
      <c r="L8" s="36"/>
      <c r="M8" s="36"/>
      <c r="N8" s="306" t="s">
        <v>44</v>
      </c>
      <c r="O8" s="306"/>
      <c r="P8" s="306"/>
      <c r="Q8" s="26"/>
      <c r="R8" s="36"/>
      <c r="S8" s="20"/>
      <c r="U8" s="306" t="s">
        <v>71</v>
      </c>
      <c r="V8" s="306"/>
      <c r="W8" s="306"/>
      <c r="Y8" s="36"/>
      <c r="AA8" s="306" t="s">
        <v>50</v>
      </c>
      <c r="AB8" s="306"/>
      <c r="AC8" s="306"/>
      <c r="AE8" s="36"/>
      <c r="AG8" s="306" t="s">
        <v>72</v>
      </c>
      <c r="AH8" s="306"/>
      <c r="AI8" s="306"/>
      <c r="AK8" s="36"/>
      <c r="AL8" s="36"/>
      <c r="AM8" s="306" t="s">
        <v>78</v>
      </c>
      <c r="AN8" s="306"/>
      <c r="AO8" s="306"/>
      <c r="AQ8" s="36"/>
      <c r="AS8" s="306" t="s">
        <v>79</v>
      </c>
      <c r="AT8" s="306"/>
      <c r="AU8" s="306"/>
      <c r="AW8" s="36"/>
    </row>
    <row r="9" spans="8:49" s="9" customFormat="1" ht="15.75">
      <c r="H9" s="308">
        <v>2001</v>
      </c>
      <c r="I9" s="308"/>
      <c r="J9" s="308"/>
      <c r="K9" s="32"/>
      <c r="L9" s="41" t="s">
        <v>25</v>
      </c>
      <c r="M9" s="40"/>
      <c r="N9" s="308">
        <v>2002</v>
      </c>
      <c r="O9" s="308"/>
      <c r="P9" s="308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</row>
    <row r="2" spans="1:29" ht="15.75">
      <c r="A2" s="304" t="s">
        <v>18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</row>
    <row r="3" spans="1:29" ht="15.75">
      <c r="A3" s="307" t="s">
        <v>66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305"/>
      <c r="M6" s="305"/>
      <c r="N6" s="305"/>
      <c r="O6" s="4"/>
      <c r="P6" s="35"/>
    </row>
    <row r="7" spans="6:31" ht="15.75">
      <c r="F7" s="36"/>
      <c r="G7" s="306" t="s">
        <v>46</v>
      </c>
      <c r="H7" s="306"/>
      <c r="I7" s="306"/>
      <c r="J7" s="26"/>
      <c r="K7" s="36"/>
      <c r="L7" s="20"/>
      <c r="M7" s="4"/>
      <c r="N7" s="4"/>
      <c r="O7" s="306" t="s">
        <v>46</v>
      </c>
      <c r="P7" s="306"/>
      <c r="Q7" s="306"/>
      <c r="S7" s="36"/>
      <c r="U7" s="306" t="s">
        <v>47</v>
      </c>
      <c r="V7" s="306"/>
      <c r="W7" s="306"/>
      <c r="Y7" s="36"/>
      <c r="AA7" s="306" t="s">
        <v>47</v>
      </c>
      <c r="AB7" s="306"/>
      <c r="AC7" s="306"/>
      <c r="AE7" s="36"/>
    </row>
    <row r="8" spans="6:31" ht="15.75">
      <c r="F8" s="36"/>
      <c r="G8" s="306" t="s">
        <v>67</v>
      </c>
      <c r="H8" s="306"/>
      <c r="I8" s="306"/>
      <c r="J8" s="26"/>
      <c r="K8" s="36"/>
      <c r="L8" s="20"/>
      <c r="M8" s="4"/>
      <c r="N8" s="4"/>
      <c r="O8" s="306" t="s">
        <v>67</v>
      </c>
      <c r="P8" s="306"/>
      <c r="Q8" s="306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308">
        <v>2001</v>
      </c>
      <c r="H9" s="308"/>
      <c r="I9" s="308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7:I7"/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75" zoomScaleNormal="75" zoomScalePageLayoutView="0" workbookViewId="0" topLeftCell="A1">
      <selection activeCell="AB1" sqref="AB1:AC16384"/>
    </sheetView>
  </sheetViews>
  <sheetFormatPr defaultColWidth="11.421875" defaultRowHeight="12.75"/>
  <cols>
    <col min="1" max="1" width="22.8515625" style="106" customWidth="1"/>
    <col min="2" max="2" width="74.00390625" style="106" customWidth="1"/>
    <col min="3" max="3" width="4.7109375" style="106" customWidth="1"/>
    <col min="4" max="5" width="10.57421875" style="106" hidden="1" customWidth="1"/>
    <col min="6" max="6" width="18.421875" style="106" hidden="1" customWidth="1"/>
    <col min="7" max="7" width="7.28125" style="106" hidden="1" customWidth="1"/>
    <col min="8" max="8" width="10.57421875" style="106" hidden="1" customWidth="1"/>
    <col min="9" max="9" width="4.140625" style="106" hidden="1" customWidth="1"/>
    <col min="10" max="10" width="10.57421875" style="106" hidden="1" customWidth="1"/>
    <col min="11" max="11" width="18.57421875" style="106" hidden="1" customWidth="1"/>
    <col min="12" max="12" width="5.00390625" style="106" hidden="1" customWidth="1"/>
    <col min="13" max="13" width="10.57421875" style="106" hidden="1" customWidth="1"/>
    <col min="14" max="14" width="3.7109375" style="106" hidden="1" customWidth="1"/>
    <col min="15" max="15" width="5.57421875" style="106" hidden="1" customWidth="1"/>
    <col min="16" max="16" width="1.8515625" style="108" hidden="1" customWidth="1"/>
    <col min="17" max="17" width="1.7109375" style="108" customWidth="1"/>
    <col min="18" max="18" width="23.57421875" style="108" customWidth="1"/>
    <col min="19" max="19" width="6.140625" style="108" customWidth="1"/>
    <col min="20" max="20" width="9.140625" style="109" bestFit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customWidth="1"/>
    <col min="27" max="27" width="3.57421875" style="109" customWidth="1"/>
    <col min="28" max="16384" width="11.421875" style="106" customWidth="1"/>
  </cols>
  <sheetData>
    <row r="1" ht="18.75">
      <c r="B1" s="255"/>
    </row>
    <row r="2" spans="1:28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ht="15" customHeight="1">
      <c r="A3" s="293" t="s">
        <v>233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27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</row>
    <row r="5" spans="1:27" ht="20.25" customHeight="1">
      <c r="A5" s="114"/>
      <c r="B5" s="115"/>
      <c r="C5" s="115"/>
      <c r="D5" s="115"/>
      <c r="E5" s="115"/>
      <c r="F5" s="292" t="s">
        <v>226</v>
      </c>
      <c r="G5" s="292"/>
      <c r="H5" s="292"/>
      <c r="I5" s="105"/>
      <c r="J5" s="117"/>
      <c r="K5" s="292" t="s">
        <v>227</v>
      </c>
      <c r="L5" s="292"/>
      <c r="M5" s="292"/>
      <c r="N5" s="105"/>
      <c r="O5" s="115"/>
      <c r="P5" s="292" t="s">
        <v>234</v>
      </c>
      <c r="Q5" s="292"/>
      <c r="R5" s="292"/>
      <c r="S5" s="161"/>
      <c r="T5" s="105"/>
      <c r="U5" s="118"/>
      <c r="V5" s="292" t="s">
        <v>245</v>
      </c>
      <c r="W5" s="292"/>
      <c r="X5" s="292"/>
      <c r="Y5" s="155"/>
      <c r="Z5" s="105"/>
      <c r="AA5" s="105"/>
    </row>
    <row r="6" spans="1:27" s="192" customFormat="1" ht="35.25" customHeight="1">
      <c r="A6" s="119"/>
      <c r="B6" s="119"/>
      <c r="C6" s="119"/>
      <c r="D6" s="181" t="s">
        <v>127</v>
      </c>
      <c r="E6" s="210"/>
      <c r="F6" s="289" t="s">
        <v>224</v>
      </c>
      <c r="G6" s="289"/>
      <c r="H6" s="289"/>
      <c r="I6" s="121"/>
      <c r="J6" s="120"/>
      <c r="K6" s="289" t="s">
        <v>225</v>
      </c>
      <c r="L6" s="289"/>
      <c r="M6" s="289"/>
      <c r="N6" s="121"/>
      <c r="O6" s="119"/>
      <c r="P6" s="289" t="s">
        <v>235</v>
      </c>
      <c r="Q6" s="289"/>
      <c r="R6" s="289"/>
      <c r="S6" s="156"/>
      <c r="T6" s="121"/>
      <c r="U6" s="119"/>
      <c r="V6" s="289" t="s">
        <v>236</v>
      </c>
      <c r="W6" s="289"/>
      <c r="X6" s="289"/>
      <c r="Y6" s="156"/>
      <c r="Z6" s="121"/>
      <c r="AA6" s="121"/>
    </row>
    <row r="7" spans="1:27" s="193" customFormat="1" ht="15">
      <c r="A7" s="111"/>
      <c r="B7" s="111"/>
      <c r="C7" s="111"/>
      <c r="D7" s="111"/>
      <c r="E7" s="111"/>
      <c r="F7" s="290" t="s">
        <v>103</v>
      </c>
      <c r="G7" s="290"/>
      <c r="H7" s="290"/>
      <c r="I7" s="113"/>
      <c r="J7" s="122"/>
      <c r="K7" s="290" t="s">
        <v>103</v>
      </c>
      <c r="L7" s="290"/>
      <c r="M7" s="290"/>
      <c r="N7" s="113"/>
      <c r="O7" s="111"/>
      <c r="P7" s="291" t="s">
        <v>103</v>
      </c>
      <c r="Q7" s="291"/>
      <c r="R7" s="291"/>
      <c r="S7" s="123"/>
      <c r="T7" s="113"/>
      <c r="U7" s="111"/>
      <c r="V7" s="291" t="s">
        <v>103</v>
      </c>
      <c r="W7" s="291"/>
      <c r="X7" s="291"/>
      <c r="Y7" s="123"/>
      <c r="Z7" s="113"/>
      <c r="AA7" s="105"/>
    </row>
    <row r="8" spans="1:27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</row>
    <row r="9" spans="1:27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</row>
    <row r="10" spans="1:27" s="194" customFormat="1" ht="15">
      <c r="A10" s="127" t="s">
        <v>60</v>
      </c>
      <c r="B10" s="127"/>
      <c r="C10" s="127"/>
      <c r="D10" s="183"/>
      <c r="E10" s="183"/>
      <c r="F10" s="141">
        <f>GER_D!F10</f>
        <v>0</v>
      </c>
      <c r="G10" s="144"/>
      <c r="H10" s="97">
        <f>+F10/$R$10</f>
        <v>0</v>
      </c>
      <c r="I10" s="277"/>
      <c r="J10" s="272"/>
      <c r="K10" s="141">
        <f>+GER_D!K10</f>
        <v>0</v>
      </c>
      <c r="L10" s="144"/>
      <c r="M10" s="97">
        <f>+K10/$R$10</f>
        <v>0</v>
      </c>
      <c r="N10" s="277"/>
      <c r="O10" s="127"/>
      <c r="P10" s="130"/>
      <c r="Q10" s="130"/>
      <c r="R10" s="141">
        <f>GER_D!R10</f>
        <v>21424</v>
      </c>
      <c r="S10" s="144"/>
      <c r="T10" s="97">
        <f>+R10/$R$10</f>
        <v>1</v>
      </c>
      <c r="U10" s="131"/>
      <c r="V10" s="130"/>
      <c r="W10" s="130"/>
      <c r="X10" s="141">
        <f>+GER_D!X10</f>
        <v>25187</v>
      </c>
      <c r="Y10" s="144"/>
      <c r="Z10" s="97">
        <f>+X10/$X$10</f>
        <v>1</v>
      </c>
      <c r="AA10" s="171"/>
    </row>
    <row r="11" spans="1:27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</row>
    <row r="12" spans="1:27" s="194" customFormat="1" ht="15">
      <c r="A12" s="266" t="s">
        <v>206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</row>
    <row r="13" spans="1:27" s="194" customFormat="1" ht="13.5" customHeight="1">
      <c r="A13" s="263"/>
      <c r="B13" s="263"/>
      <c r="C13" s="263"/>
      <c r="D13" s="263"/>
      <c r="E13" s="263"/>
      <c r="F13" s="265"/>
      <c r="G13" s="130"/>
      <c r="H13" s="97"/>
      <c r="I13" s="278"/>
      <c r="J13" s="271"/>
      <c r="K13" s="265"/>
      <c r="L13" s="130"/>
      <c r="M13" s="97"/>
      <c r="N13" s="278"/>
      <c r="O13" s="263"/>
      <c r="P13" s="259"/>
      <c r="Q13" s="259"/>
      <c r="R13" s="265"/>
      <c r="S13" s="130"/>
      <c r="T13" s="97"/>
      <c r="U13" s="131"/>
      <c r="V13" s="130"/>
      <c r="W13" s="130"/>
      <c r="X13" s="130"/>
      <c r="Y13" s="144"/>
      <c r="Z13" s="97"/>
      <c r="AA13" s="171"/>
    </row>
    <row r="14" spans="1:27" s="194" customFormat="1" ht="13.5" customHeight="1">
      <c r="A14" s="263" t="s">
        <v>207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</row>
    <row r="15" spans="1:27" s="194" customFormat="1" ht="6.75" customHeight="1" hidden="1">
      <c r="A15" s="263"/>
      <c r="B15" s="263"/>
      <c r="C15" s="263"/>
      <c r="D15" s="263"/>
      <c r="E15" s="263"/>
      <c r="F15" s="265"/>
      <c r="G15" s="130"/>
      <c r="H15" s="97"/>
      <c r="I15" s="278"/>
      <c r="J15" s="271"/>
      <c r="K15" s="265"/>
      <c r="L15" s="130"/>
      <c r="M15" s="97"/>
      <c r="N15" s="278"/>
      <c r="O15" s="263"/>
      <c r="P15" s="259"/>
      <c r="Q15" s="259"/>
      <c r="R15" s="265"/>
      <c r="S15" s="130"/>
      <c r="T15" s="97"/>
      <c r="U15" s="131"/>
      <c r="V15" s="130"/>
      <c r="W15" s="130"/>
      <c r="X15" s="130"/>
      <c r="Y15" s="144"/>
      <c r="Z15" s="97"/>
      <c r="AA15" s="171"/>
    </row>
    <row r="16" spans="1:27" ht="16.5" customHeight="1" hidden="1">
      <c r="A16" s="287" t="s">
        <v>208</v>
      </c>
      <c r="B16" s="288"/>
      <c r="C16" s="267"/>
      <c r="D16" s="264"/>
      <c r="E16" s="264"/>
      <c r="F16" s="268"/>
      <c r="G16" s="132"/>
      <c r="H16" s="100">
        <f>+F16/-$R$10</f>
        <v>0</v>
      </c>
      <c r="I16" s="278"/>
      <c r="J16" s="271"/>
      <c r="K16" s="268"/>
      <c r="L16" s="132"/>
      <c r="M16" s="100">
        <f>+K16/-$R$10</f>
        <v>0</v>
      </c>
      <c r="N16" s="278"/>
      <c r="O16" s="267"/>
      <c r="P16" s="260"/>
      <c r="Q16" s="260"/>
      <c r="R16" s="268"/>
      <c r="S16" s="132"/>
      <c r="T16" s="100">
        <f>+R16/-$R$10</f>
        <v>0</v>
      </c>
      <c r="U16" s="126"/>
      <c r="V16" s="124"/>
      <c r="W16" s="124"/>
      <c r="X16" s="132">
        <f>+GER_D!X16</f>
        <v>0</v>
      </c>
      <c r="Y16" s="132"/>
      <c r="Z16" s="100">
        <f>+X16/-$X$10</f>
        <v>0</v>
      </c>
      <c r="AA16" s="171"/>
    </row>
    <row r="17" spans="1:27" s="194" customFormat="1" ht="6.75" customHeight="1" hidden="1">
      <c r="A17" s="256"/>
      <c r="B17" s="266"/>
      <c r="C17" s="266"/>
      <c r="D17" s="266"/>
      <c r="E17" s="266"/>
      <c r="F17" s="265"/>
      <c r="G17" s="130"/>
      <c r="H17" s="97"/>
      <c r="I17" s="278"/>
      <c r="J17" s="271"/>
      <c r="K17" s="265"/>
      <c r="L17" s="130"/>
      <c r="M17" s="97"/>
      <c r="N17" s="278"/>
      <c r="O17" s="266"/>
      <c r="P17" s="259"/>
      <c r="Q17" s="259"/>
      <c r="R17" s="265"/>
      <c r="S17" s="130"/>
      <c r="T17" s="97"/>
      <c r="U17" s="131"/>
      <c r="V17" s="130"/>
      <c r="W17" s="130"/>
      <c r="X17" s="130"/>
      <c r="Y17" s="144"/>
      <c r="Z17" s="97"/>
      <c r="AA17" s="171"/>
    </row>
    <row r="18" spans="1:27" ht="15" hidden="1">
      <c r="A18" s="267"/>
      <c r="B18" s="269" t="s">
        <v>202</v>
      </c>
      <c r="C18" s="269"/>
      <c r="D18" s="264"/>
      <c r="E18" s="264"/>
      <c r="F18" s="260" t="e">
        <f>GER_D!F18</f>
        <v>#REF!</v>
      </c>
      <c r="G18" s="124"/>
      <c r="H18" s="100"/>
      <c r="I18" s="278"/>
      <c r="J18" s="271"/>
      <c r="K18" s="260" t="e">
        <f>GER_D!K18</f>
        <v>#REF!</v>
      </c>
      <c r="L18" s="124"/>
      <c r="M18" s="100"/>
      <c r="N18" s="278"/>
      <c r="O18" s="269"/>
      <c r="P18" s="260"/>
      <c r="Q18" s="260"/>
      <c r="R18" s="260">
        <f>GER_D!R18</f>
        <v>0</v>
      </c>
      <c r="S18" s="124"/>
      <c r="T18" s="100"/>
      <c r="U18" s="126"/>
      <c r="V18" s="124"/>
      <c r="W18" s="124"/>
      <c r="X18" s="124">
        <f>GER_D!X18</f>
        <v>0</v>
      </c>
      <c r="Y18" s="132"/>
      <c r="Z18" s="100"/>
      <c r="AA18" s="171"/>
    </row>
    <row r="19" spans="1:27" ht="6.75" customHeight="1">
      <c r="A19" s="267"/>
      <c r="B19" s="269"/>
      <c r="C19" s="269"/>
      <c r="D19" s="269"/>
      <c r="E19" s="269"/>
      <c r="F19" s="260"/>
      <c r="G19" s="124"/>
      <c r="H19" s="100"/>
      <c r="I19" s="278"/>
      <c r="J19" s="271"/>
      <c r="K19" s="260"/>
      <c r="L19" s="124"/>
      <c r="M19" s="100"/>
      <c r="N19" s="278"/>
      <c r="O19" s="269"/>
      <c r="P19" s="260"/>
      <c r="Q19" s="260"/>
      <c r="R19" s="260"/>
      <c r="S19" s="124"/>
      <c r="T19" s="100"/>
      <c r="U19" s="126"/>
      <c r="V19" s="124"/>
      <c r="W19" s="124"/>
      <c r="X19" s="124"/>
      <c r="Y19" s="132"/>
      <c r="Z19" s="100"/>
      <c r="AA19" s="171"/>
    </row>
    <row r="20" spans="1:27" ht="15" hidden="1">
      <c r="A20" s="267"/>
      <c r="B20" s="269" t="s">
        <v>194</v>
      </c>
      <c r="C20" s="269"/>
      <c r="D20" s="269">
        <f>GER_D!D20</f>
        <v>0</v>
      </c>
      <c r="E20" s="269"/>
      <c r="F20" s="260">
        <f>GER_D!F20</f>
        <v>0</v>
      </c>
      <c r="G20" s="124"/>
      <c r="H20" s="100">
        <f>+F20/-$R$10</f>
        <v>0</v>
      </c>
      <c r="I20" s="278"/>
      <c r="J20" s="271"/>
      <c r="K20" s="260" t="e">
        <f>GER_D!K20</f>
        <v>#DIV/0!</v>
      </c>
      <c r="L20" s="124"/>
      <c r="M20" s="100" t="e">
        <f>+K20/-$R$10</f>
        <v>#DIV/0!</v>
      </c>
      <c r="N20" s="278"/>
      <c r="O20" s="269"/>
      <c r="P20" s="260"/>
      <c r="Q20" s="260"/>
      <c r="R20" s="260">
        <f>GER_D!R20</f>
        <v>0</v>
      </c>
      <c r="S20" s="124"/>
      <c r="T20" s="100">
        <f>+R20/-$R$10</f>
        <v>0</v>
      </c>
      <c r="U20" s="126"/>
      <c r="V20" s="124"/>
      <c r="W20" s="124"/>
      <c r="X20" s="124">
        <f>GER_D!X20</f>
        <v>0</v>
      </c>
      <c r="Y20" s="132"/>
      <c r="Z20" s="100">
        <f>+X20/-$X$10</f>
        <v>0</v>
      </c>
      <c r="AA20" s="171"/>
    </row>
    <row r="21" spans="1:27" ht="6" customHeight="1" hidden="1">
      <c r="A21" s="267"/>
      <c r="B21" s="269"/>
      <c r="C21" s="269"/>
      <c r="D21" s="269">
        <f>GER_D!D21</f>
        <v>0</v>
      </c>
      <c r="E21" s="269"/>
      <c r="F21" s="260"/>
      <c r="G21" s="124"/>
      <c r="H21" s="100"/>
      <c r="I21" s="278"/>
      <c r="J21" s="271"/>
      <c r="K21" s="260"/>
      <c r="L21" s="124"/>
      <c r="M21" s="100"/>
      <c r="N21" s="278"/>
      <c r="O21" s="269"/>
      <c r="P21" s="260"/>
      <c r="Q21" s="260"/>
      <c r="R21" s="260"/>
      <c r="S21" s="124"/>
      <c r="T21" s="100"/>
      <c r="U21" s="126"/>
      <c r="V21" s="124"/>
      <c r="W21" s="124"/>
      <c r="X21" s="124"/>
      <c r="Y21" s="132"/>
      <c r="Z21" s="100"/>
      <c r="AA21" s="171"/>
    </row>
    <row r="22" spans="1:27" ht="30" customHeight="1" hidden="1">
      <c r="A22" s="288" t="s">
        <v>200</v>
      </c>
      <c r="B22" s="288"/>
      <c r="C22" s="267"/>
      <c r="D22" s="264" t="str">
        <f>GER_D!D22</f>
        <v>(8) (15)</v>
      </c>
      <c r="E22" s="264"/>
      <c r="F22" s="260" t="e">
        <f>GER_D!F22</f>
        <v>#REF!</v>
      </c>
      <c r="G22" s="124"/>
      <c r="H22" s="100" t="e">
        <f>+F22/-$R$10</f>
        <v>#REF!</v>
      </c>
      <c r="I22" s="278"/>
      <c r="J22" s="271"/>
      <c r="K22" s="260" t="e">
        <f>GER_D!K22</f>
        <v>#REF!</v>
      </c>
      <c r="L22" s="124"/>
      <c r="M22" s="100" t="e">
        <f>+K22/-$R$10</f>
        <v>#REF!</v>
      </c>
      <c r="N22" s="278"/>
      <c r="O22" s="267"/>
      <c r="P22" s="260"/>
      <c r="Q22" s="260"/>
      <c r="R22" s="260">
        <f>GER_D!R22</f>
        <v>0</v>
      </c>
      <c r="S22" s="124"/>
      <c r="T22" s="100">
        <f>+R22/-$R$10</f>
        <v>0</v>
      </c>
      <c r="U22" s="126"/>
      <c r="V22" s="124"/>
      <c r="W22" s="124"/>
      <c r="X22" s="124">
        <f>GER_D!X22</f>
        <v>0</v>
      </c>
      <c r="Y22" s="132"/>
      <c r="Z22" s="100">
        <f>+X22/-$X$10</f>
        <v>0</v>
      </c>
      <c r="AA22" s="173"/>
    </row>
    <row r="23" spans="1:27" ht="5.25" customHeight="1">
      <c r="A23" s="267"/>
      <c r="B23" s="269"/>
      <c r="C23" s="269"/>
      <c r="D23" s="269"/>
      <c r="E23" s="269"/>
      <c r="F23" s="260"/>
      <c r="G23" s="124"/>
      <c r="H23" s="100"/>
      <c r="I23" s="277"/>
      <c r="J23" s="273"/>
      <c r="K23" s="260"/>
      <c r="L23" s="124"/>
      <c r="M23" s="100"/>
      <c r="N23" s="277"/>
      <c r="O23" s="269"/>
      <c r="P23" s="270"/>
      <c r="Q23" s="270"/>
      <c r="R23" s="260"/>
      <c r="S23" s="124"/>
      <c r="T23" s="100"/>
      <c r="U23" s="126"/>
      <c r="V23" s="132"/>
      <c r="W23" s="132"/>
      <c r="X23" s="124"/>
      <c r="Y23" s="132"/>
      <c r="Z23" s="100"/>
      <c r="AA23" s="171"/>
    </row>
    <row r="24" spans="1:27" ht="15">
      <c r="A24" s="288" t="s">
        <v>193</v>
      </c>
      <c r="B24" s="288"/>
      <c r="C24" s="267"/>
      <c r="D24" s="264" t="str">
        <f>GER_D!D24</f>
        <v>(2m) (22)</v>
      </c>
      <c r="E24" s="264"/>
      <c r="F24" s="260">
        <f>GER_D!F24</f>
        <v>0</v>
      </c>
      <c r="G24" s="124"/>
      <c r="H24" s="100">
        <f>+F24/$R$10</f>
        <v>0</v>
      </c>
      <c r="I24" s="278"/>
      <c r="J24" s="271"/>
      <c r="K24" s="260">
        <f>GER_D!K24</f>
        <v>0</v>
      </c>
      <c r="L24" s="124"/>
      <c r="M24" s="100">
        <f>+K24/$R$10</f>
        <v>0</v>
      </c>
      <c r="N24" s="278"/>
      <c r="O24" s="267"/>
      <c r="P24" s="270"/>
      <c r="Q24" s="270"/>
      <c r="R24" s="260">
        <f>GER_D!R24</f>
        <v>-9208</v>
      </c>
      <c r="S24" s="124"/>
      <c r="T24" s="100">
        <f>+R24/$R$10</f>
        <v>-0.429798356982823</v>
      </c>
      <c r="U24" s="126"/>
      <c r="V24" s="132"/>
      <c r="W24" s="132"/>
      <c r="X24" s="124">
        <f>GER_D!X24</f>
        <v>-12977</v>
      </c>
      <c r="Y24" s="132"/>
      <c r="Z24" s="100">
        <f>+X24/-$X$10</f>
        <v>0.5152261087068726</v>
      </c>
      <c r="AA24" s="171"/>
    </row>
    <row r="25" spans="1:27" ht="15">
      <c r="A25" s="267"/>
      <c r="B25" s="267"/>
      <c r="C25" s="267"/>
      <c r="D25" s="264"/>
      <c r="E25" s="264"/>
      <c r="F25" s="260"/>
      <c r="G25" s="124"/>
      <c r="H25" s="100"/>
      <c r="I25" s="278"/>
      <c r="J25" s="272"/>
      <c r="K25" s="260"/>
      <c r="L25" s="124"/>
      <c r="M25" s="100"/>
      <c r="N25" s="278"/>
      <c r="O25" s="267"/>
      <c r="P25" s="270"/>
      <c r="Q25" s="270"/>
      <c r="R25" s="260"/>
      <c r="S25" s="124"/>
      <c r="T25" s="100"/>
      <c r="U25" s="126"/>
      <c r="V25" s="132"/>
      <c r="W25" s="132"/>
      <c r="X25" s="260"/>
      <c r="Y25" s="132"/>
      <c r="Z25" s="100"/>
      <c r="AA25" s="171"/>
    </row>
    <row r="26" spans="1:27" ht="15">
      <c r="A26" s="286" t="s">
        <v>204</v>
      </c>
      <c r="B26" s="286"/>
      <c r="C26" s="256"/>
      <c r="D26" s="257"/>
      <c r="E26" s="257"/>
      <c r="F26" s="259">
        <f>+F24</f>
        <v>0</v>
      </c>
      <c r="G26" s="124"/>
      <c r="H26" s="100">
        <f>+F26/$R$10</f>
        <v>0</v>
      </c>
      <c r="I26" s="278"/>
      <c r="J26" s="272"/>
      <c r="K26" s="259">
        <f>+K24</f>
        <v>0</v>
      </c>
      <c r="L26" s="124"/>
      <c r="M26" s="100">
        <f>+K26/$R$10</f>
        <v>0</v>
      </c>
      <c r="N26" s="278"/>
      <c r="O26" s="256"/>
      <c r="P26" s="258"/>
      <c r="Q26" s="258"/>
      <c r="R26" s="259">
        <f>+R24</f>
        <v>-9208</v>
      </c>
      <c r="S26" s="124"/>
      <c r="T26" s="100">
        <f>+R26/$R$10</f>
        <v>-0.429798356982823</v>
      </c>
      <c r="U26" s="126"/>
      <c r="V26" s="132"/>
      <c r="W26" s="132"/>
      <c r="X26" s="259">
        <f>+X16+X24</f>
        <v>-12977</v>
      </c>
      <c r="Y26" s="132"/>
      <c r="Z26" s="100">
        <f>+X26/-$X$10</f>
        <v>0.5152261087068726</v>
      </c>
      <c r="AA26" s="171"/>
    </row>
    <row r="27" spans="1:27" ht="15">
      <c r="A27" s="283"/>
      <c r="B27" s="283"/>
      <c r="C27" s="283"/>
      <c r="D27" s="257"/>
      <c r="E27" s="257"/>
      <c r="F27" s="259"/>
      <c r="G27" s="124"/>
      <c r="H27" s="100"/>
      <c r="I27" s="278"/>
      <c r="J27" s="272"/>
      <c r="K27" s="259"/>
      <c r="L27" s="124"/>
      <c r="M27" s="100"/>
      <c r="N27" s="278"/>
      <c r="O27" s="283"/>
      <c r="P27" s="258"/>
      <c r="Q27" s="258"/>
      <c r="R27" s="259"/>
      <c r="S27" s="124"/>
      <c r="T27" s="100"/>
      <c r="U27" s="126"/>
      <c r="V27" s="132"/>
      <c r="W27" s="132"/>
      <c r="X27" s="259"/>
      <c r="Y27" s="132"/>
      <c r="Z27" s="100"/>
      <c r="AA27" s="171"/>
    </row>
    <row r="28" spans="1:27" s="194" customFormat="1" ht="13.5" customHeight="1">
      <c r="A28" s="263" t="s">
        <v>240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</row>
    <row r="29" spans="1:27" ht="15">
      <c r="A29" s="256"/>
      <c r="B29" s="256"/>
      <c r="C29" s="256"/>
      <c r="D29" s="257"/>
      <c r="E29" s="257"/>
      <c r="F29" s="259"/>
      <c r="G29" s="124"/>
      <c r="H29" s="100"/>
      <c r="I29" s="279"/>
      <c r="J29" s="274"/>
      <c r="K29" s="259"/>
      <c r="L29" s="124"/>
      <c r="M29" s="100"/>
      <c r="N29" s="279"/>
      <c r="O29" s="256"/>
      <c r="P29" s="258"/>
      <c r="Q29" s="258"/>
      <c r="R29" s="259"/>
      <c r="S29" s="124"/>
      <c r="T29" s="100"/>
      <c r="U29" s="126"/>
      <c r="V29" s="132"/>
      <c r="W29" s="132"/>
      <c r="X29" s="260"/>
      <c r="Y29" s="132"/>
      <c r="Z29" s="100"/>
      <c r="AA29" s="171"/>
    </row>
    <row r="30" spans="1:27" ht="15">
      <c r="A30" s="288" t="s">
        <v>203</v>
      </c>
      <c r="B30" s="288"/>
      <c r="C30" s="256"/>
      <c r="D30" s="257"/>
      <c r="E30" s="257"/>
      <c r="F30" s="259"/>
      <c r="G30" s="124"/>
      <c r="H30" s="100"/>
      <c r="I30" s="277"/>
      <c r="J30" s="274"/>
      <c r="K30" s="259"/>
      <c r="L30" s="124"/>
      <c r="M30" s="100"/>
      <c r="N30" s="277"/>
      <c r="O30" s="256"/>
      <c r="P30" s="258"/>
      <c r="Q30" s="258"/>
      <c r="R30" s="259">
        <f>+GER_D!R35</f>
        <v>589</v>
      </c>
      <c r="S30" s="124"/>
      <c r="T30" s="100"/>
      <c r="U30" s="126"/>
      <c r="V30" s="132"/>
      <c r="W30" s="132"/>
      <c r="X30" s="260">
        <f>+GER_D!X35</f>
        <v>-1889</v>
      </c>
      <c r="Y30" s="132"/>
      <c r="Z30" s="100"/>
      <c r="AA30" s="171"/>
    </row>
    <row r="31" spans="1:27" ht="15">
      <c r="A31" s="256"/>
      <c r="B31" s="256"/>
      <c r="C31" s="256"/>
      <c r="D31" s="257"/>
      <c r="E31" s="257"/>
      <c r="F31" s="259"/>
      <c r="G31" s="124"/>
      <c r="H31" s="100"/>
      <c r="I31" s="280"/>
      <c r="J31" s="271"/>
      <c r="K31" s="259"/>
      <c r="L31" s="124"/>
      <c r="M31" s="100"/>
      <c r="N31" s="280"/>
      <c r="O31" s="256"/>
      <c r="P31" s="258"/>
      <c r="Q31" s="258"/>
      <c r="R31" s="259"/>
      <c r="S31" s="124"/>
      <c r="T31" s="100"/>
      <c r="U31" s="126"/>
      <c r="V31" s="132"/>
      <c r="W31" s="132"/>
      <c r="X31" s="260"/>
      <c r="Y31" s="132"/>
      <c r="Z31" s="100"/>
      <c r="AA31" s="171"/>
    </row>
    <row r="32" spans="1:27" ht="15" customHeight="1">
      <c r="A32" s="286" t="s">
        <v>241</v>
      </c>
      <c r="B32" s="286"/>
      <c r="C32" s="256"/>
      <c r="D32" s="257"/>
      <c r="E32" s="257"/>
      <c r="F32" s="259">
        <f>+F30</f>
        <v>0</v>
      </c>
      <c r="G32" s="124"/>
      <c r="H32" s="100">
        <f>+F32/$R$10</f>
        <v>0</v>
      </c>
      <c r="I32" s="278"/>
      <c r="J32" s="271"/>
      <c r="K32" s="259">
        <f>+K30</f>
        <v>0</v>
      </c>
      <c r="L32" s="124"/>
      <c r="M32" s="100">
        <f>+K32/$R$10</f>
        <v>0</v>
      </c>
      <c r="N32" s="278"/>
      <c r="O32" s="256"/>
      <c r="P32" s="258"/>
      <c r="Q32" s="258"/>
      <c r="R32" s="259">
        <f>+R30</f>
        <v>589</v>
      </c>
      <c r="S32" s="124"/>
      <c r="T32" s="100">
        <f>+R32/$R$10</f>
        <v>0.027492531740104555</v>
      </c>
      <c r="U32" s="126"/>
      <c r="V32" s="132"/>
      <c r="W32" s="132"/>
      <c r="X32" s="259">
        <f>+X30</f>
        <v>-1889</v>
      </c>
      <c r="Y32" s="132"/>
      <c r="Z32" s="100">
        <f>+X32/-$X$10</f>
        <v>0.074999007424465</v>
      </c>
      <c r="AA32" s="171"/>
    </row>
    <row r="33" spans="1:27" ht="6.75" customHeight="1">
      <c r="A33" s="267"/>
      <c r="B33" s="269"/>
      <c r="C33" s="269"/>
      <c r="D33" s="269"/>
      <c r="E33" s="269"/>
      <c r="F33" s="260"/>
      <c r="G33" s="124"/>
      <c r="H33" s="100"/>
      <c r="I33" s="278"/>
      <c r="J33" s="271"/>
      <c r="K33" s="260"/>
      <c r="L33" s="124"/>
      <c r="M33" s="100"/>
      <c r="N33" s="278"/>
      <c r="O33" s="269"/>
      <c r="P33" s="260"/>
      <c r="Q33" s="260"/>
      <c r="R33" s="260"/>
      <c r="S33" s="124"/>
      <c r="T33" s="100"/>
      <c r="U33" s="126"/>
      <c r="V33" s="124"/>
      <c r="W33" s="124"/>
      <c r="X33" s="132"/>
      <c r="Y33" s="132"/>
      <c r="Z33" s="100"/>
      <c r="AA33" s="168"/>
    </row>
    <row r="34" spans="1:27" ht="6.75" customHeight="1">
      <c r="A34" s="233"/>
      <c r="B34" s="234"/>
      <c r="C34" s="234"/>
      <c r="D34" s="234"/>
      <c r="E34" s="234"/>
      <c r="F34" s="132"/>
      <c r="G34" s="132"/>
      <c r="H34" s="100"/>
      <c r="I34" s="278"/>
      <c r="J34" s="271"/>
      <c r="K34" s="132"/>
      <c r="L34" s="132"/>
      <c r="M34" s="100"/>
      <c r="N34" s="278"/>
      <c r="O34" s="234"/>
      <c r="P34" s="124"/>
      <c r="Q34" s="124"/>
      <c r="R34" s="132"/>
      <c r="S34" s="132"/>
      <c r="T34" s="100"/>
      <c r="U34" s="126"/>
      <c r="V34" s="132"/>
      <c r="W34" s="124"/>
      <c r="X34" s="132"/>
      <c r="Y34" s="132"/>
      <c r="Z34" s="100"/>
      <c r="AA34" s="168"/>
    </row>
    <row r="35" spans="1:27" s="194" customFormat="1" ht="15">
      <c r="A35" s="236" t="s">
        <v>191</v>
      </c>
      <c r="D35" s="183"/>
      <c r="E35" s="183"/>
      <c r="F35" s="141">
        <f>GER_D!F40</f>
        <v>0</v>
      </c>
      <c r="G35" s="144"/>
      <c r="H35" s="97">
        <f>+F35/$R$10</f>
        <v>0</v>
      </c>
      <c r="I35" s="281"/>
      <c r="J35" s="281"/>
      <c r="K35" s="141">
        <f>GER_D!K40</f>
        <v>0</v>
      </c>
      <c r="L35" s="144"/>
      <c r="M35" s="97">
        <f>+K35/$R$10</f>
        <v>0</v>
      </c>
      <c r="N35" s="281"/>
      <c r="P35" s="144"/>
      <c r="Q35" s="144"/>
      <c r="R35" s="141">
        <f>GER_D!R40</f>
        <v>-8619</v>
      </c>
      <c r="S35" s="144"/>
      <c r="T35" s="97">
        <f>+R35/$R$10</f>
        <v>-0.40230582524271846</v>
      </c>
      <c r="U35" s="131"/>
      <c r="V35" s="144"/>
      <c r="W35" s="144"/>
      <c r="X35" s="141">
        <f>+X26+X32</f>
        <v>-14866</v>
      </c>
      <c r="Y35" s="144"/>
      <c r="Z35" s="97">
        <f>+X35/$X$10</f>
        <v>-0.5902251161313375</v>
      </c>
      <c r="AA35" s="171"/>
    </row>
    <row r="36" spans="1:27" s="194" customFormat="1" ht="15" hidden="1">
      <c r="A36" s="236"/>
      <c r="F36" s="144"/>
      <c r="G36" s="144"/>
      <c r="H36" s="97"/>
      <c r="K36" s="144"/>
      <c r="L36" s="144"/>
      <c r="M36" s="97"/>
      <c r="P36" s="144"/>
      <c r="Q36" s="144"/>
      <c r="R36" s="144"/>
      <c r="S36" s="144"/>
      <c r="T36" s="97"/>
      <c r="U36" s="131"/>
      <c r="V36" s="144"/>
      <c r="W36" s="144"/>
      <c r="X36" s="144"/>
      <c r="Y36" s="144"/>
      <c r="Z36" s="97"/>
      <c r="AA36" s="171"/>
    </row>
    <row r="37" spans="1:27" s="194" customFormat="1" ht="15" hidden="1">
      <c r="A37" s="236"/>
      <c r="F37" s="144"/>
      <c r="G37" s="144"/>
      <c r="H37" s="97"/>
      <c r="K37" s="144"/>
      <c r="L37" s="144"/>
      <c r="M37" s="97"/>
      <c r="P37" s="144"/>
      <c r="Q37" s="144"/>
      <c r="R37" s="144"/>
      <c r="S37" s="144"/>
      <c r="T37" s="97"/>
      <c r="U37" s="131"/>
      <c r="V37" s="144"/>
      <c r="W37" s="144"/>
      <c r="X37" s="144"/>
      <c r="Y37" s="144"/>
      <c r="Z37" s="97"/>
      <c r="AA37" s="171"/>
    </row>
    <row r="38" spans="1:27" ht="6.75" customHeight="1">
      <c r="A38" s="233"/>
      <c r="B38" s="234"/>
      <c r="C38" s="234"/>
      <c r="D38" s="234"/>
      <c r="E38" s="234"/>
      <c r="F38" s="124"/>
      <c r="G38" s="124"/>
      <c r="H38" s="101"/>
      <c r="I38" s="234"/>
      <c r="J38" s="234"/>
      <c r="K38" s="124"/>
      <c r="L38" s="124"/>
      <c r="M38" s="101"/>
      <c r="N38" s="234"/>
      <c r="O38" s="234"/>
      <c r="P38" s="124"/>
      <c r="Q38" s="124"/>
      <c r="R38" s="124"/>
      <c r="S38" s="124"/>
      <c r="T38" s="101"/>
      <c r="U38" s="126"/>
      <c r="V38" s="124"/>
      <c r="W38" s="124"/>
      <c r="X38" s="124"/>
      <c r="Y38" s="132"/>
      <c r="Z38" s="101"/>
      <c r="AA38" s="168"/>
    </row>
    <row r="39" spans="1:27" ht="6.75" customHeight="1">
      <c r="A39" s="233"/>
      <c r="B39" s="234"/>
      <c r="C39" s="234"/>
      <c r="D39" s="234"/>
      <c r="E39" s="234"/>
      <c r="F39" s="132"/>
      <c r="G39" s="132"/>
      <c r="H39" s="100"/>
      <c r="I39" s="234"/>
      <c r="J39" s="234"/>
      <c r="K39" s="132"/>
      <c r="L39" s="132"/>
      <c r="M39" s="100"/>
      <c r="N39" s="234"/>
      <c r="O39" s="234"/>
      <c r="P39" s="124"/>
      <c r="Q39" s="124"/>
      <c r="R39" s="132"/>
      <c r="S39" s="132"/>
      <c r="T39" s="100"/>
      <c r="U39" s="142"/>
      <c r="V39" s="124"/>
      <c r="W39" s="124"/>
      <c r="X39" s="132"/>
      <c r="Y39" s="132"/>
      <c r="Z39" s="100"/>
      <c r="AA39" s="171"/>
    </row>
    <row r="40" spans="1:27" s="194" customFormat="1" ht="15.75" thickBot="1">
      <c r="A40" s="236" t="s">
        <v>192</v>
      </c>
      <c r="D40" s="183"/>
      <c r="E40" s="183"/>
      <c r="F40" s="237">
        <f>GER_D!F45</f>
        <v>0</v>
      </c>
      <c r="G40" s="144"/>
      <c r="H40" s="97">
        <f>+F40/$R$10</f>
        <v>0</v>
      </c>
      <c r="I40" s="183"/>
      <c r="J40" s="183"/>
      <c r="K40" s="237">
        <f>GER_D!K45</f>
        <v>0</v>
      </c>
      <c r="L40" s="144"/>
      <c r="M40" s="97">
        <f>+K40/$R$10</f>
        <v>0</v>
      </c>
      <c r="N40" s="183"/>
      <c r="P40" s="130"/>
      <c r="Q40" s="130"/>
      <c r="R40" s="237">
        <f>GER_D!R45</f>
        <v>12805</v>
      </c>
      <c r="S40" s="144"/>
      <c r="T40" s="97">
        <f>+R40/$R$10</f>
        <v>0.5976941747572816</v>
      </c>
      <c r="U40" s="131"/>
      <c r="V40" s="130"/>
      <c r="W40" s="130"/>
      <c r="X40" s="237">
        <f>X10+X35</f>
        <v>10321</v>
      </c>
      <c r="Y40" s="144"/>
      <c r="Z40" s="97">
        <f>+X40/$X$10</f>
        <v>0.4097748838686624</v>
      </c>
      <c r="AA40" s="171"/>
    </row>
    <row r="41" spans="1:27" ht="6.75" customHeight="1" thickTop="1">
      <c r="A41" s="233"/>
      <c r="B41" s="234"/>
      <c r="C41" s="234"/>
      <c r="D41" s="234"/>
      <c r="E41" s="234"/>
      <c r="F41" s="124"/>
      <c r="G41" s="124"/>
      <c r="H41" s="101"/>
      <c r="I41" s="234"/>
      <c r="J41" s="234"/>
      <c r="K41" s="124"/>
      <c r="L41" s="124"/>
      <c r="M41" s="101"/>
      <c r="N41" s="234"/>
      <c r="O41" s="234"/>
      <c r="P41" s="124"/>
      <c r="Q41" s="124"/>
      <c r="R41" s="124"/>
      <c r="S41" s="124"/>
      <c r="T41" s="101"/>
      <c r="U41" s="126"/>
      <c r="V41" s="124"/>
      <c r="W41" s="124"/>
      <c r="X41" s="124"/>
      <c r="Y41" s="132"/>
      <c r="Z41" s="101"/>
      <c r="AA41" s="168"/>
    </row>
    <row r="42" spans="1:27" ht="15">
      <c r="A42" s="233" t="s">
        <v>136</v>
      </c>
      <c r="B42" s="234"/>
      <c r="C42" s="234"/>
      <c r="D42" s="234"/>
      <c r="E42" s="234"/>
      <c r="F42" s="124"/>
      <c r="G42" s="124"/>
      <c r="H42" s="100"/>
      <c r="I42" s="234"/>
      <c r="J42" s="234"/>
      <c r="K42" s="124"/>
      <c r="L42" s="124"/>
      <c r="M42" s="100"/>
      <c r="N42" s="234"/>
      <c r="O42" s="234"/>
      <c r="P42" s="124"/>
      <c r="Q42" s="124"/>
      <c r="R42" s="124"/>
      <c r="S42" s="124"/>
      <c r="T42" s="100"/>
      <c r="U42" s="142"/>
      <c r="V42" s="124"/>
      <c r="W42" s="124"/>
      <c r="X42" s="124"/>
      <c r="Y42" s="132"/>
      <c r="Z42" s="100"/>
      <c r="AA42" s="171"/>
    </row>
    <row r="43" spans="1:27" ht="15">
      <c r="A43" s="233"/>
      <c r="B43" s="234" t="s">
        <v>137</v>
      </c>
      <c r="C43" s="234"/>
      <c r="D43" s="183"/>
      <c r="E43" s="183"/>
      <c r="F43" s="124">
        <f>GER_D!F48</f>
        <v>0</v>
      </c>
      <c r="G43" s="124"/>
      <c r="H43" s="179">
        <f>+F43/$R$10</f>
        <v>0</v>
      </c>
      <c r="I43" s="183"/>
      <c r="J43" s="183"/>
      <c r="K43" s="124">
        <f>GER_D!K48</f>
        <v>0</v>
      </c>
      <c r="L43" s="124"/>
      <c r="M43" s="179">
        <f>+K43/$R$10</f>
        <v>0</v>
      </c>
      <c r="N43" s="183"/>
      <c r="O43" s="234"/>
      <c r="P43" s="124"/>
      <c r="Q43" s="124"/>
      <c r="R43" s="124">
        <f>GER_D!R48</f>
        <v>14617</v>
      </c>
      <c r="S43" s="124"/>
      <c r="T43" s="179">
        <f>+R43/$R$10</f>
        <v>0.6822722180731889</v>
      </c>
      <c r="U43" s="142"/>
      <c r="V43" s="124"/>
      <c r="W43" s="124"/>
      <c r="X43" s="124">
        <f>GER_D!X48</f>
        <v>13251</v>
      </c>
      <c r="Y43" s="132"/>
      <c r="Z43" s="100">
        <f>+X43/$X$10</f>
        <v>0.526104736570453</v>
      </c>
      <c r="AA43" s="171"/>
    </row>
    <row r="44" spans="1:27" ht="15">
      <c r="A44" s="118"/>
      <c r="B44" s="118" t="s">
        <v>196</v>
      </c>
      <c r="C44" s="118"/>
      <c r="D44" s="183"/>
      <c r="E44" s="183"/>
      <c r="F44" s="124">
        <f>GER_D!F49</f>
        <v>0</v>
      </c>
      <c r="G44" s="124"/>
      <c r="H44" s="179">
        <f>+F44/$R$10</f>
        <v>0</v>
      </c>
      <c r="I44" s="183"/>
      <c r="J44" s="183"/>
      <c r="K44" s="124">
        <f>GER_D!K49</f>
        <v>0</v>
      </c>
      <c r="L44" s="124"/>
      <c r="M44" s="179">
        <f>+K44/$R$10</f>
        <v>0</v>
      </c>
      <c r="N44" s="183"/>
      <c r="O44" s="118"/>
      <c r="P44" s="124"/>
      <c r="Q44" s="124"/>
      <c r="R44" s="124">
        <f>GER_D!R49</f>
        <v>-1812</v>
      </c>
      <c r="S44" s="124"/>
      <c r="T44" s="179">
        <f>+R44/$R$10</f>
        <v>-0.08457804331590739</v>
      </c>
      <c r="U44" s="142"/>
      <c r="V44" s="124"/>
      <c r="W44" s="124"/>
      <c r="X44" s="124">
        <f>GER_D!X49</f>
        <v>-2930</v>
      </c>
      <c r="Y44" s="132"/>
      <c r="Z44" s="179">
        <f>+X44/$X$10</f>
        <v>-0.11632985270179061</v>
      </c>
      <c r="AA44" s="171"/>
    </row>
    <row r="45" spans="1:27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24"/>
      <c r="Q45" s="124"/>
      <c r="R45" s="153"/>
      <c r="S45" s="153"/>
      <c r="T45" s="105"/>
      <c r="U45" s="118"/>
      <c r="V45" s="124"/>
      <c r="W45" s="124"/>
      <c r="X45" s="153"/>
      <c r="Y45" s="132"/>
      <c r="Z45" s="105"/>
      <c r="AA45" s="105"/>
    </row>
    <row r="46" spans="1:27" ht="15">
      <c r="A46" s="197" t="s">
        <v>244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24"/>
      <c r="Q46" s="124"/>
      <c r="R46" s="153"/>
      <c r="S46" s="153"/>
      <c r="T46" s="105"/>
      <c r="U46" s="118"/>
      <c r="V46" s="124"/>
      <c r="W46" s="124"/>
      <c r="X46" s="153"/>
      <c r="Y46" s="132"/>
      <c r="Z46" s="105"/>
      <c r="AA46" s="105"/>
    </row>
    <row r="47" spans="1:27" ht="15">
      <c r="A47" s="197" t="s">
        <v>237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24"/>
      <c r="Q47" s="124"/>
      <c r="R47" s="153"/>
      <c r="S47" s="153"/>
      <c r="T47" s="105"/>
      <c r="U47" s="118"/>
      <c r="V47" s="124"/>
      <c r="W47" s="124"/>
      <c r="X47" s="124"/>
      <c r="Y47" s="132"/>
      <c r="Z47" s="105"/>
      <c r="AA47" s="105"/>
    </row>
    <row r="48" spans="18:24" ht="15">
      <c r="R48" s="222"/>
      <c r="S48" s="222"/>
      <c r="X48" s="222"/>
    </row>
    <row r="49" spans="18:21" ht="15">
      <c r="R49" s="151"/>
      <c r="S49" s="151"/>
      <c r="T49" s="118"/>
      <c r="U49" s="118"/>
    </row>
    <row r="50" spans="18:21" ht="15">
      <c r="R50" s="151"/>
      <c r="S50" s="151"/>
      <c r="T50" s="118"/>
      <c r="U50" s="118"/>
    </row>
    <row r="51" spans="1:20" ht="15">
      <c r="A51" s="106" t="s">
        <v>7</v>
      </c>
      <c r="R51" s="225"/>
      <c r="S51" s="225"/>
      <c r="T51" s="106"/>
    </row>
    <row r="52" spans="18:20" ht="15">
      <c r="R52" s="225"/>
      <c r="S52" s="225"/>
      <c r="T52" s="106"/>
    </row>
    <row r="53" spans="18:20" ht="15">
      <c r="R53" s="225"/>
      <c r="S53" s="225"/>
      <c r="T53" s="106"/>
    </row>
    <row r="54" spans="18:20" ht="15">
      <c r="R54" s="225"/>
      <c r="S54" s="225"/>
      <c r="T54" s="106"/>
    </row>
    <row r="55" spans="18:20" ht="15">
      <c r="R55" s="225"/>
      <c r="S55" s="225"/>
      <c r="T55" s="106"/>
    </row>
  </sheetData>
  <sheetProtection/>
  <mergeCells count="20">
    <mergeCell ref="A32:B32"/>
    <mergeCell ref="A30:B30"/>
    <mergeCell ref="A16:B16"/>
    <mergeCell ref="A22:B22"/>
    <mergeCell ref="A24:B24"/>
    <mergeCell ref="P6:R6"/>
    <mergeCell ref="P7:R7"/>
    <mergeCell ref="A26:B26"/>
    <mergeCell ref="F6:H6"/>
    <mergeCell ref="K6:M6"/>
    <mergeCell ref="A2:AB2"/>
    <mergeCell ref="A3:AB3"/>
    <mergeCell ref="P5:R5"/>
    <mergeCell ref="V7:X7"/>
    <mergeCell ref="V6:X6"/>
    <mergeCell ref="V5:X5"/>
    <mergeCell ref="F5:H5"/>
    <mergeCell ref="K5:M5"/>
    <mergeCell ref="F7:H7"/>
    <mergeCell ref="K7:M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4"/>
  <sheetViews>
    <sheetView zoomScale="65" zoomScaleNormal="65" zoomScalePageLayoutView="0" workbookViewId="0" topLeftCell="A1">
      <selection activeCell="G12" sqref="G12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5742187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X2" s="106"/>
    </row>
    <row r="3" spans="1:24" ht="15">
      <c r="A3" s="293" t="s">
        <v>134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92" t="s">
        <v>211</v>
      </c>
      <c r="F5" s="292"/>
      <c r="G5" s="292"/>
      <c r="H5" s="105"/>
      <c r="I5" s="292" t="s">
        <v>212</v>
      </c>
      <c r="J5" s="292"/>
      <c r="K5" s="292"/>
      <c r="L5" s="105"/>
      <c r="M5" s="292" t="s">
        <v>213</v>
      </c>
      <c r="N5" s="292"/>
      <c r="O5" s="292"/>
      <c r="P5" s="105"/>
      <c r="Q5" s="292" t="s">
        <v>214</v>
      </c>
      <c r="R5" s="292"/>
      <c r="S5" s="292"/>
      <c r="T5" s="105"/>
      <c r="U5" s="292" t="s">
        <v>215</v>
      </c>
      <c r="V5" s="292"/>
      <c r="W5" s="292"/>
      <c r="X5" s="105"/>
      <c r="Y5" s="292" t="s">
        <v>216</v>
      </c>
      <c r="Z5" s="292"/>
      <c r="AA5" s="292"/>
      <c r="AC5" s="292" t="s">
        <v>217</v>
      </c>
      <c r="AD5" s="292"/>
      <c r="AE5" s="292"/>
    </row>
    <row r="6" spans="1:31" s="192" customFormat="1" ht="35.25" customHeight="1">
      <c r="A6" s="119"/>
      <c r="B6" s="119"/>
      <c r="C6" s="119"/>
      <c r="D6" s="181" t="s">
        <v>126</v>
      </c>
      <c r="E6" s="289"/>
      <c r="F6" s="289"/>
      <c r="G6" s="289"/>
      <c r="H6" s="121"/>
      <c r="I6" s="289"/>
      <c r="J6" s="289"/>
      <c r="K6" s="289"/>
      <c r="L6" s="121"/>
      <c r="M6" s="289"/>
      <c r="N6" s="289"/>
      <c r="O6" s="289"/>
      <c r="P6" s="121"/>
      <c r="Q6" s="289"/>
      <c r="R6" s="289"/>
      <c r="S6" s="289"/>
      <c r="T6" s="121"/>
      <c r="U6" s="289"/>
      <c r="V6" s="289"/>
      <c r="W6" s="289"/>
      <c r="X6" s="121"/>
      <c r="Y6" s="289"/>
      <c r="Z6" s="289"/>
      <c r="AA6" s="289"/>
      <c r="AC6" s="289"/>
      <c r="AD6" s="289"/>
      <c r="AE6" s="289"/>
    </row>
    <row r="7" spans="1:31" s="193" customFormat="1" ht="15">
      <c r="A7" s="111"/>
      <c r="B7" s="111"/>
      <c r="C7" s="111"/>
      <c r="D7" s="111"/>
      <c r="E7" s="291" t="s">
        <v>103</v>
      </c>
      <c r="F7" s="291"/>
      <c r="G7" s="291"/>
      <c r="H7" s="113"/>
      <c r="I7" s="291" t="s">
        <v>103</v>
      </c>
      <c r="J7" s="291"/>
      <c r="K7" s="291"/>
      <c r="L7" s="113"/>
      <c r="M7" s="291" t="s">
        <v>103</v>
      </c>
      <c r="N7" s="291"/>
      <c r="O7" s="291"/>
      <c r="P7" s="113"/>
      <c r="Q7" s="291" t="s">
        <v>103</v>
      </c>
      <c r="R7" s="291"/>
      <c r="S7" s="291"/>
      <c r="T7" s="113"/>
      <c r="U7" s="291" t="s">
        <v>103</v>
      </c>
      <c r="V7" s="291"/>
      <c r="W7" s="291"/>
      <c r="X7" s="113"/>
      <c r="Y7" s="291" t="s">
        <v>103</v>
      </c>
      <c r="Z7" s="291"/>
      <c r="AA7" s="291"/>
      <c r="AC7" s="291" t="s">
        <v>103</v>
      </c>
      <c r="AD7" s="291"/>
      <c r="AE7" s="291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21424</v>
      </c>
      <c r="H11" s="97">
        <f>G11/$G$11</f>
        <v>1</v>
      </c>
      <c r="I11" s="124"/>
      <c r="J11" s="124"/>
      <c r="K11" s="242">
        <f>+O11-G11</f>
        <v>-21424</v>
      </c>
      <c r="L11" s="97">
        <f>K11/$K$11</f>
        <v>1</v>
      </c>
      <c r="M11" s="124"/>
      <c r="N11" s="124"/>
      <c r="O11" s="241"/>
      <c r="P11" s="97" t="e">
        <f>O11/$O$11</f>
        <v>#DIV/0!</v>
      </c>
      <c r="Q11" s="124"/>
      <c r="R11" s="124"/>
      <c r="S11" s="242">
        <f>+W11-O11</f>
        <v>0</v>
      </c>
      <c r="T11" s="97" t="e">
        <f>S11/$S$11</f>
        <v>#DIV/0!</v>
      </c>
      <c r="U11" s="124"/>
      <c r="V11" s="124"/>
      <c r="W11" s="241"/>
      <c r="X11" s="97" t="e">
        <f>W11/$W$11</f>
        <v>#DIV/0!</v>
      </c>
      <c r="Y11" s="124"/>
      <c r="Z11" s="124"/>
      <c r="AA11" s="242">
        <f>+AE11-W11</f>
        <v>0</v>
      </c>
      <c r="AB11" s="97" t="e">
        <f>AA11/$AA$11</f>
        <v>#DIV/0!</v>
      </c>
      <c r="AC11" s="124"/>
      <c r="AD11" s="124"/>
      <c r="AE11" s="241"/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5" t="s">
        <v>185</v>
      </c>
      <c r="B13" s="296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 t="e">
        <f>O13/$O$11</f>
        <v>#DIV/0!</v>
      </c>
      <c r="Q13" s="245"/>
      <c r="R13" s="245"/>
      <c r="S13" s="151">
        <f>+W13-O13</f>
        <v>0</v>
      </c>
      <c r="T13" s="100" t="e">
        <f>S13/$S$11</f>
        <v>#DIV/0!</v>
      </c>
      <c r="U13" s="170"/>
      <c r="W13" s="220"/>
      <c r="X13" s="100" t="e">
        <f>W13/$W$11</f>
        <v>#DIV/0!</v>
      </c>
      <c r="Y13" s="245"/>
      <c r="Z13" s="245"/>
      <c r="AA13" s="151">
        <f>+AE13-W13</f>
        <v>0</v>
      </c>
      <c r="AB13" s="100" t="e">
        <f>AA13/$AA$11</f>
        <v>#DIV/0!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 t="e">
        <f>O15/$O$11</f>
        <v>#DIV/0!</v>
      </c>
      <c r="Q15" s="118"/>
      <c r="R15" s="118"/>
      <c r="S15" s="151">
        <f>+W15-O15</f>
        <v>0</v>
      </c>
      <c r="T15" s="100" t="e">
        <f>S15/$S$11</f>
        <v>#DIV/0!</v>
      </c>
      <c r="W15" s="220"/>
      <c r="X15" s="100" t="e">
        <f>W15/$W$11</f>
        <v>#DIV/0!</v>
      </c>
      <c r="Y15" s="118"/>
      <c r="Z15" s="118"/>
      <c r="AA15" s="151">
        <f>+AE15-W15</f>
        <v>0</v>
      </c>
      <c r="AB15" s="100" t="e">
        <f>AA15/$AA$11</f>
        <v>#DIV/0!</v>
      </c>
      <c r="AE15" s="220">
        <v>0</v>
      </c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 t="e">
        <f>O17/$O$11</f>
        <v>#DIV/0!</v>
      </c>
      <c r="Q17" s="118"/>
      <c r="R17" s="118"/>
      <c r="S17" s="151"/>
      <c r="T17" s="100" t="e">
        <f>S17/$S$11</f>
        <v>#DIV/0!</v>
      </c>
      <c r="W17" s="220"/>
      <c r="X17" s="100" t="e">
        <f>W17/$W$11</f>
        <v>#DIV/0!</v>
      </c>
      <c r="Y17" s="118"/>
      <c r="Z17" s="118"/>
      <c r="AA17" s="151"/>
      <c r="AB17" s="100" t="e">
        <f>AA17/$AA$11</f>
        <v>#DIV/0!</v>
      </c>
      <c r="AE17" s="220">
        <v>0</v>
      </c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88" t="s">
        <v>186</v>
      </c>
      <c r="B19" s="288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 t="e">
        <f>O19/$O$11</f>
        <v>#DIV/0!</v>
      </c>
      <c r="Q19" s="106"/>
      <c r="R19" s="106"/>
      <c r="S19" s="225">
        <f>+W19-O19</f>
        <v>0</v>
      </c>
      <c r="T19" s="100" t="e">
        <f>S19/$S$11</f>
        <v>#DIV/0!</v>
      </c>
      <c r="W19" s="246"/>
      <c r="X19" s="100" t="e">
        <f>W19/$W$11</f>
        <v>#DIV/0!</v>
      </c>
      <c r="AA19" s="225">
        <f>+AE19-W19</f>
        <v>0</v>
      </c>
      <c r="AB19" s="100" t="e">
        <f>AA19/$AA$11</f>
        <v>#DIV/0!</v>
      </c>
      <c r="AE19" s="246">
        <v>0</v>
      </c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88" t="s">
        <v>187</v>
      </c>
      <c r="B21" s="288"/>
      <c r="G21" s="246">
        <v>-9208</v>
      </c>
      <c r="H21" s="100">
        <f>G21/$G$11</f>
        <v>-0.429798356982823</v>
      </c>
      <c r="K21" s="225">
        <f>+O21-G21</f>
        <v>9208</v>
      </c>
      <c r="L21" s="100">
        <f>K21/$K$11</f>
        <v>-0.429798356982823</v>
      </c>
      <c r="O21" s="246"/>
      <c r="P21" s="100" t="e">
        <f>O21/$O$11</f>
        <v>#DIV/0!</v>
      </c>
      <c r="Q21" s="106"/>
      <c r="R21" s="106"/>
      <c r="S21" s="225">
        <f>+W21-O21</f>
        <v>0</v>
      </c>
      <c r="T21" s="100" t="e">
        <f>S21/$S$11</f>
        <v>#DIV/0!</v>
      </c>
      <c r="W21" s="246"/>
      <c r="X21" s="100" t="e">
        <f>W21/$W$11</f>
        <v>#DIV/0!</v>
      </c>
      <c r="AA21" s="225">
        <f>+AE21-W21</f>
        <v>0</v>
      </c>
      <c r="AB21" s="100" t="e">
        <f>AA21/$AA$11</f>
        <v>#DIV/0!</v>
      </c>
      <c r="AE21" s="246"/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4" t="s">
        <v>210</v>
      </c>
      <c r="B23" s="294"/>
      <c r="G23" s="246">
        <v>589</v>
      </c>
      <c r="H23" s="100">
        <f>G23/$G$11</f>
        <v>0.027492531740104555</v>
      </c>
      <c r="K23" s="225">
        <f>+O23-G23</f>
        <v>-589</v>
      </c>
      <c r="L23" s="100">
        <f>K23/$K$11</f>
        <v>0.027492531740104555</v>
      </c>
      <c r="O23" s="246"/>
      <c r="P23" s="100" t="e">
        <f>O23/$O$11</f>
        <v>#DIV/0!</v>
      </c>
      <c r="Q23" s="106"/>
      <c r="R23" s="106"/>
      <c r="S23" s="225">
        <f>+W23-O23</f>
        <v>0</v>
      </c>
      <c r="T23" s="100" t="e">
        <f>S23/$S$11</f>
        <v>#DIV/0!</v>
      </c>
      <c r="W23" s="246"/>
      <c r="X23" s="100" t="e">
        <f>W23/$W$11</f>
        <v>#DIV/0!</v>
      </c>
      <c r="AA23" s="225">
        <f>+AE23-W23</f>
        <v>0</v>
      </c>
      <c r="AB23" s="100" t="e">
        <f>AA23/$AA$11</f>
        <v>#DIV/0!</v>
      </c>
      <c r="AE23" s="246"/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-8619</v>
      </c>
      <c r="H26" s="97">
        <f>G26/$G$11</f>
        <v>-0.40230582524271846</v>
      </c>
      <c r="K26" s="248">
        <f>K13+K15+K17+K19+K21+K23</f>
        <v>8619</v>
      </c>
      <c r="L26" s="97">
        <f>K26/$K$11</f>
        <v>-0.40230582524271846</v>
      </c>
      <c r="O26" s="249">
        <f>O13+O15+O17+O19+O21+O23</f>
        <v>0</v>
      </c>
      <c r="P26" s="97" t="e">
        <f>O26/$O$11</f>
        <v>#DIV/0!</v>
      </c>
      <c r="Q26" s="106"/>
      <c r="R26" s="106"/>
      <c r="S26" s="248">
        <f>S13+S15+S17+S19+S21+S23</f>
        <v>0</v>
      </c>
      <c r="T26" s="97" t="e">
        <f>S26/$S$11</f>
        <v>#DIV/0!</v>
      </c>
      <c r="W26" s="249">
        <f>W13+W15+W17+W19+W21+W23</f>
        <v>0</v>
      </c>
      <c r="X26" s="97" t="e">
        <f>W26/$W$11</f>
        <v>#DIV/0!</v>
      </c>
      <c r="AA26" s="248">
        <f>AA13+AA15+AA17+AA19+AA21+AA23</f>
        <v>0</v>
      </c>
      <c r="AB26" s="97" t="e">
        <f>AA26/$AA$11</f>
        <v>#DIV/0!</v>
      </c>
      <c r="AE26" s="247">
        <f>AE13+AE15+AE17+AE19+AE21+AE23</f>
        <v>0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12805</v>
      </c>
      <c r="H31" s="97">
        <f>G31/$G$11</f>
        <v>0.5976941747572816</v>
      </c>
      <c r="K31" s="251">
        <f>K11+K26</f>
        <v>-12805</v>
      </c>
      <c r="L31" s="97">
        <f>K31/$K$11</f>
        <v>0.5976941747572816</v>
      </c>
      <c r="O31" s="252">
        <f>O11+O26</f>
        <v>0</v>
      </c>
      <c r="P31" s="97" t="e">
        <f>O31/$O$11</f>
        <v>#DIV/0!</v>
      </c>
      <c r="Q31" s="106"/>
      <c r="R31" s="106"/>
      <c r="S31" s="251">
        <f>S11+S26</f>
        <v>0</v>
      </c>
      <c r="T31" s="97" t="e">
        <f>S31/$S$11</f>
        <v>#DIV/0!</v>
      </c>
      <c r="W31" s="252">
        <f>W11+W26</f>
        <v>0</v>
      </c>
      <c r="X31" s="97" t="e">
        <f>W31/$W$11</f>
        <v>#DIV/0!</v>
      </c>
      <c r="AA31" s="251">
        <f>AA11+AA26</f>
        <v>0</v>
      </c>
      <c r="AB31" s="97" t="e">
        <f>AA31/$AA$11</f>
        <v>#DIV/0!</v>
      </c>
      <c r="AE31" s="250">
        <f>AE11+AE26</f>
        <v>0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14617</v>
      </c>
      <c r="H34" s="253">
        <f>G34/$G$11</f>
        <v>0.6822722180731889</v>
      </c>
      <c r="K34" s="225">
        <f>+O34-G34</f>
        <v>-14617</v>
      </c>
      <c r="L34" s="253">
        <f>K34/$K$11</f>
        <v>0.6822722180731889</v>
      </c>
      <c r="O34" s="246"/>
      <c r="P34" s="253" t="e">
        <f>O34/$O$11</f>
        <v>#DIV/0!</v>
      </c>
      <c r="Q34" s="106"/>
      <c r="R34" s="106"/>
      <c r="S34" s="225">
        <f>+W34-O34</f>
        <v>0</v>
      </c>
      <c r="T34" s="253" t="e">
        <f>S34/$S$11</f>
        <v>#DIV/0!</v>
      </c>
      <c r="W34" s="246"/>
      <c r="X34" s="253" t="e">
        <f>W34/$W$11</f>
        <v>#DIV/0!</v>
      </c>
      <c r="AA34" s="225">
        <f>+AE34-W34</f>
        <v>0</v>
      </c>
      <c r="AB34" s="253" t="e">
        <f>AA34/$AA$11</f>
        <v>#DIV/0!</v>
      </c>
      <c r="AE34" s="246"/>
    </row>
    <row r="35" spans="1:31" ht="15">
      <c r="A35" s="118"/>
      <c r="B35" s="118" t="s">
        <v>195</v>
      </c>
      <c r="G35" s="246">
        <v>-1812</v>
      </c>
      <c r="H35" s="253">
        <f>G35/$G$11</f>
        <v>-0.08457804331590739</v>
      </c>
      <c r="K35" s="225">
        <f>+O35-G35</f>
        <v>1812</v>
      </c>
      <c r="L35" s="253">
        <f>K35/$K$11</f>
        <v>-0.08457804331590739</v>
      </c>
      <c r="O35" s="246"/>
      <c r="P35" s="253">
        <f>O35/$G$11</f>
        <v>0</v>
      </c>
      <c r="Q35" s="106"/>
      <c r="R35" s="106"/>
      <c r="S35" s="225">
        <f>+W35-O35</f>
        <v>0</v>
      </c>
      <c r="T35" s="253" t="e">
        <f>S35/$S$11</f>
        <v>#DIV/0!</v>
      </c>
      <c r="W35" s="246"/>
      <c r="X35" s="253" t="e">
        <f>W35/$W$11</f>
        <v>#DIV/0!</v>
      </c>
      <c r="AA35" s="225">
        <f>+AE35-W35</f>
        <v>0</v>
      </c>
      <c r="AB35" s="253" t="e">
        <f>AA35/$AA$11</f>
        <v>#DIV/0!</v>
      </c>
      <c r="AE35" s="246"/>
    </row>
    <row r="36" spans="1:2" ht="15">
      <c r="A36" s="118"/>
      <c r="B36" s="127"/>
    </row>
    <row r="37" spans="1:2" ht="15">
      <c r="A37" s="135" t="s">
        <v>142</v>
      </c>
      <c r="B37" s="229"/>
    </row>
    <row r="41" ht="15">
      <c r="A41" s="254" t="s">
        <v>197</v>
      </c>
    </row>
    <row r="42" spans="1:2" ht="15">
      <c r="A42" s="118" t="s">
        <v>109</v>
      </c>
      <c r="B42" s="118"/>
    </row>
    <row r="43" spans="1:31" ht="15">
      <c r="A43" s="118"/>
      <c r="B43" s="118" t="s">
        <v>111</v>
      </c>
      <c r="G43" s="215"/>
      <c r="K43" s="225">
        <f>+O43-G43</f>
        <v>0</v>
      </c>
      <c r="O43" s="246"/>
      <c r="S43" s="225">
        <f>+W43-O43</f>
        <v>0</v>
      </c>
      <c r="W43" s="246"/>
      <c r="AA43" s="225">
        <f>+AE43-W43</f>
        <v>0</v>
      </c>
      <c r="AE43" s="215"/>
    </row>
    <row r="44" spans="1:31" ht="15">
      <c r="A44" s="118"/>
      <c r="B44" s="118" t="s">
        <v>195</v>
      </c>
      <c r="G44" s="215"/>
      <c r="K44" s="225">
        <f>+O44-G44</f>
        <v>0</v>
      </c>
      <c r="O44" s="246"/>
      <c r="S44" s="225">
        <f>+W44-O44</f>
        <v>0</v>
      </c>
      <c r="W44" s="246"/>
      <c r="AA44" s="225">
        <f>+AE44-W44</f>
        <v>0</v>
      </c>
      <c r="AE44" s="215"/>
    </row>
  </sheetData>
  <sheetProtection/>
  <mergeCells count="27">
    <mergeCell ref="A19:B19"/>
    <mergeCell ref="U7:W7"/>
    <mergeCell ref="Y7:AA7"/>
    <mergeCell ref="AC7:AE7"/>
    <mergeCell ref="E7:G7"/>
    <mergeCell ref="I7:K7"/>
    <mergeCell ref="M7:O7"/>
    <mergeCell ref="Q7:S7"/>
    <mergeCell ref="Y5:AA5"/>
    <mergeCell ref="AC5:AE5"/>
    <mergeCell ref="E6:G6"/>
    <mergeCell ref="I6:K6"/>
    <mergeCell ref="M6:O6"/>
    <mergeCell ref="Q6:S6"/>
    <mergeCell ref="U6:W6"/>
    <mergeCell ref="Y6:AA6"/>
    <mergeCell ref="AC6:AE6"/>
    <mergeCell ref="A23:B23"/>
    <mergeCell ref="A2:U2"/>
    <mergeCell ref="A3:U3"/>
    <mergeCell ref="E5:G5"/>
    <mergeCell ref="I5:K5"/>
    <mergeCell ref="M5:O5"/>
    <mergeCell ref="Q5:S5"/>
    <mergeCell ref="U5:W5"/>
    <mergeCell ref="A13:B13"/>
    <mergeCell ref="A21:B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zoomScale="65" zoomScaleNormal="65" zoomScalePageLayoutView="0" workbookViewId="0" topLeftCell="A1">
      <selection activeCell="G36" sqref="G36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14062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X2" s="106"/>
    </row>
    <row r="3" spans="1:24" ht="15">
      <c r="A3" s="293" t="s">
        <v>134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92" t="s">
        <v>211</v>
      </c>
      <c r="F5" s="292"/>
      <c r="G5" s="292"/>
      <c r="H5" s="105"/>
      <c r="I5" s="292" t="s">
        <v>212</v>
      </c>
      <c r="J5" s="292"/>
      <c r="K5" s="292"/>
      <c r="L5" s="105"/>
      <c r="M5" s="292" t="s">
        <v>213</v>
      </c>
      <c r="N5" s="292"/>
      <c r="O5" s="292"/>
      <c r="P5" s="105"/>
      <c r="Q5" s="292" t="s">
        <v>214</v>
      </c>
      <c r="R5" s="292"/>
      <c r="S5" s="292"/>
      <c r="T5" s="105"/>
      <c r="U5" s="292" t="s">
        <v>215</v>
      </c>
      <c r="V5" s="292"/>
      <c r="W5" s="292"/>
      <c r="X5" s="105"/>
      <c r="Y5" s="292" t="s">
        <v>216</v>
      </c>
      <c r="Z5" s="292"/>
      <c r="AA5" s="292"/>
      <c r="AC5" s="292" t="s">
        <v>217</v>
      </c>
      <c r="AD5" s="292"/>
      <c r="AE5" s="292"/>
    </row>
    <row r="6" spans="1:31" s="192" customFormat="1" ht="35.25" customHeight="1">
      <c r="A6" s="119"/>
      <c r="B6" s="119"/>
      <c r="C6" s="119"/>
      <c r="D6" s="181" t="s">
        <v>126</v>
      </c>
      <c r="E6" s="289"/>
      <c r="F6" s="289"/>
      <c r="G6" s="289"/>
      <c r="H6" s="121"/>
      <c r="I6" s="289"/>
      <c r="J6" s="289"/>
      <c r="K6" s="289"/>
      <c r="L6" s="121"/>
      <c r="M6" s="289"/>
      <c r="N6" s="289"/>
      <c r="O6" s="289"/>
      <c r="P6" s="121"/>
      <c r="Q6" s="289"/>
      <c r="R6" s="289"/>
      <c r="S6" s="289"/>
      <c r="T6" s="121"/>
      <c r="U6" s="289"/>
      <c r="V6" s="289"/>
      <c r="W6" s="289"/>
      <c r="X6" s="121"/>
      <c r="Y6" s="289"/>
      <c r="Z6" s="289"/>
      <c r="AA6" s="289"/>
      <c r="AC6" s="289"/>
      <c r="AD6" s="289"/>
      <c r="AE6" s="289"/>
    </row>
    <row r="7" spans="1:31" s="193" customFormat="1" ht="15">
      <c r="A7" s="111"/>
      <c r="B7" s="111"/>
      <c r="C7" s="111"/>
      <c r="D7" s="111"/>
      <c r="E7" s="291" t="s">
        <v>103</v>
      </c>
      <c r="F7" s="291"/>
      <c r="G7" s="291"/>
      <c r="H7" s="113"/>
      <c r="I7" s="291" t="s">
        <v>103</v>
      </c>
      <c r="J7" s="291"/>
      <c r="K7" s="291"/>
      <c r="L7" s="113"/>
      <c r="M7" s="291" t="s">
        <v>103</v>
      </c>
      <c r="N7" s="291"/>
      <c r="O7" s="291"/>
      <c r="P7" s="113"/>
      <c r="Q7" s="291" t="s">
        <v>103</v>
      </c>
      <c r="R7" s="291"/>
      <c r="S7" s="291"/>
      <c r="T7" s="113"/>
      <c r="U7" s="291" t="s">
        <v>103</v>
      </c>
      <c r="V7" s="291"/>
      <c r="W7" s="291"/>
      <c r="X7" s="113"/>
      <c r="Y7" s="291" t="s">
        <v>103</v>
      </c>
      <c r="Z7" s="291"/>
      <c r="AA7" s="291"/>
      <c r="AC7" s="291" t="s">
        <v>103</v>
      </c>
      <c r="AD7" s="291"/>
      <c r="AE7" s="291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25187</v>
      </c>
      <c r="H11" s="97">
        <f>G11/$G$11</f>
        <v>1</v>
      </c>
      <c r="I11" s="124"/>
      <c r="J11" s="124"/>
      <c r="K11" s="242">
        <f>+O11-G11</f>
        <v>-25187</v>
      </c>
      <c r="L11" s="97">
        <f>K11/$K$11</f>
        <v>1</v>
      </c>
      <c r="M11" s="124"/>
      <c r="N11" s="124"/>
      <c r="O11" s="241"/>
      <c r="P11" s="97" t="e">
        <f>O11/$O$11</f>
        <v>#DIV/0!</v>
      </c>
      <c r="Q11" s="124"/>
      <c r="R11" s="124"/>
      <c r="S11" s="242">
        <f>+W11-O11</f>
        <v>0</v>
      </c>
      <c r="T11" s="97" t="e">
        <f>S11/$S$11</f>
        <v>#DIV/0!</v>
      </c>
      <c r="U11" s="124"/>
      <c r="V11" s="124"/>
      <c r="W11" s="241"/>
      <c r="X11" s="97" t="e">
        <f>W11/$W$11</f>
        <v>#DIV/0!</v>
      </c>
      <c r="Y11" s="124"/>
      <c r="Z11" s="124"/>
      <c r="AA11" s="242">
        <f>+AE11-W11</f>
        <v>0</v>
      </c>
      <c r="AB11" s="97" t="e">
        <f>AA11/$AA$11</f>
        <v>#DIV/0!</v>
      </c>
      <c r="AC11" s="124"/>
      <c r="AD11" s="124"/>
      <c r="AE11" s="241"/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5" t="s">
        <v>185</v>
      </c>
      <c r="B13" s="296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 t="e">
        <f>O13/$O$11</f>
        <v>#DIV/0!</v>
      </c>
      <c r="Q13" s="245"/>
      <c r="R13" s="245"/>
      <c r="S13" s="151">
        <f>+W13-O13</f>
        <v>0</v>
      </c>
      <c r="T13" s="100" t="e">
        <f>S13/$S$11</f>
        <v>#DIV/0!</v>
      </c>
      <c r="U13" s="170"/>
      <c r="W13" s="220"/>
      <c r="X13" s="100" t="e">
        <f>W13/$W$11</f>
        <v>#DIV/0!</v>
      </c>
      <c r="Y13" s="245"/>
      <c r="Z13" s="245"/>
      <c r="AA13" s="151">
        <f>+AE13-W13</f>
        <v>0</v>
      </c>
      <c r="AB13" s="100" t="e">
        <f>AA13/$AA$11</f>
        <v>#DIV/0!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 t="e">
        <f>O15/$O$11</f>
        <v>#DIV/0!</v>
      </c>
      <c r="Q15" s="118"/>
      <c r="R15" s="118"/>
      <c r="S15" s="151">
        <f>+W15-O15</f>
        <v>0</v>
      </c>
      <c r="T15" s="100" t="e">
        <f>S15/$S$11</f>
        <v>#DIV/0!</v>
      </c>
      <c r="W15" s="220"/>
      <c r="X15" s="100" t="e">
        <f>W15/$W$11</f>
        <v>#DIV/0!</v>
      </c>
      <c r="Y15" s="118"/>
      <c r="Z15" s="118"/>
      <c r="AA15" s="151">
        <f>+AE15-W15</f>
        <v>0</v>
      </c>
      <c r="AB15" s="100" t="e">
        <f>AA15/$AA$11</f>
        <v>#DIV/0!</v>
      </c>
      <c r="AE15" s="220"/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 t="e">
        <f>O17/$O$11</f>
        <v>#DIV/0!</v>
      </c>
      <c r="Q17" s="118"/>
      <c r="R17" s="118"/>
      <c r="S17" s="151"/>
      <c r="T17" s="100" t="e">
        <f>S17/$S$11</f>
        <v>#DIV/0!</v>
      </c>
      <c r="W17" s="220"/>
      <c r="X17" s="100" t="e">
        <f>W17/$W$11</f>
        <v>#DIV/0!</v>
      </c>
      <c r="Y17" s="118"/>
      <c r="Z17" s="118"/>
      <c r="AA17" s="151"/>
      <c r="AB17" s="100" t="e">
        <f>AA17/$AA$11</f>
        <v>#DIV/0!</v>
      </c>
      <c r="AE17" s="220"/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88" t="s">
        <v>186</v>
      </c>
      <c r="B19" s="288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 t="e">
        <f>O19/$O$11</f>
        <v>#DIV/0!</v>
      </c>
      <c r="Q19" s="106"/>
      <c r="R19" s="106"/>
      <c r="S19" s="225">
        <f>+W19-O19</f>
        <v>0</v>
      </c>
      <c r="T19" s="100" t="e">
        <f>S19/$S$11</f>
        <v>#DIV/0!</v>
      </c>
      <c r="W19" s="246"/>
      <c r="X19" s="100" t="e">
        <f>W19/$W$11</f>
        <v>#DIV/0!</v>
      </c>
      <c r="AA19" s="225">
        <f>+AE19-W19</f>
        <v>0</v>
      </c>
      <c r="AB19" s="100" t="e">
        <f>AA19/$AA$11</f>
        <v>#DIV/0!</v>
      </c>
      <c r="AE19" s="246"/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88" t="s">
        <v>187</v>
      </c>
      <c r="B21" s="288"/>
      <c r="G21" s="246">
        <v>-12977</v>
      </c>
      <c r="H21" s="100">
        <f>G21/$G$11</f>
        <v>-0.5152261087068726</v>
      </c>
      <c r="K21" s="225">
        <f>+O21-G21</f>
        <v>12977</v>
      </c>
      <c r="L21" s="100">
        <f>K21/$K$11</f>
        <v>-0.5152261087068726</v>
      </c>
      <c r="O21" s="246"/>
      <c r="P21" s="100" t="e">
        <f>O21/$O$11</f>
        <v>#DIV/0!</v>
      </c>
      <c r="Q21" s="106"/>
      <c r="R21" s="106"/>
      <c r="S21" s="225">
        <f>+W21-O21</f>
        <v>0</v>
      </c>
      <c r="T21" s="100" t="e">
        <f>S21/$S$11</f>
        <v>#DIV/0!</v>
      </c>
      <c r="W21" s="246"/>
      <c r="X21" s="100" t="e">
        <f>W21/$W$11</f>
        <v>#DIV/0!</v>
      </c>
      <c r="AA21" s="225">
        <f>+AE21-W21</f>
        <v>0</v>
      </c>
      <c r="AB21" s="100" t="e">
        <f>AA21/$AA$11</f>
        <v>#DIV/0!</v>
      </c>
      <c r="AE21" s="246"/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4" t="s">
        <v>210</v>
      </c>
      <c r="B23" s="294"/>
      <c r="G23" s="246">
        <v>-1889</v>
      </c>
      <c r="H23" s="100">
        <f>G23/$G$11</f>
        <v>-0.074999007424465</v>
      </c>
      <c r="K23" s="225">
        <f>+O23-G23</f>
        <v>1889</v>
      </c>
      <c r="L23" s="100">
        <f>K23/$K$11</f>
        <v>-0.074999007424465</v>
      </c>
      <c r="O23" s="246"/>
      <c r="P23" s="100" t="e">
        <f>O23/$O$11</f>
        <v>#DIV/0!</v>
      </c>
      <c r="Q23" s="106"/>
      <c r="R23" s="106"/>
      <c r="S23" s="225">
        <f>+W23-O23</f>
        <v>0</v>
      </c>
      <c r="T23" s="100" t="e">
        <f>S23/$S$11</f>
        <v>#DIV/0!</v>
      </c>
      <c r="W23" s="246"/>
      <c r="X23" s="100" t="e">
        <f>W23/$W$11</f>
        <v>#DIV/0!</v>
      </c>
      <c r="AA23" s="225">
        <f>+AE23-W23</f>
        <v>0</v>
      </c>
      <c r="AB23" s="100" t="e">
        <f>AA23/$AA$11</f>
        <v>#DIV/0!</v>
      </c>
      <c r="AE23" s="246"/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-14866</v>
      </c>
      <c r="H26" s="97">
        <f>G26/$G$11</f>
        <v>-0.5902251161313375</v>
      </c>
      <c r="K26" s="248">
        <f>K13+K15+K17+K19+K21+K23</f>
        <v>14866</v>
      </c>
      <c r="L26" s="97">
        <f>K26/$K$11</f>
        <v>-0.5902251161313375</v>
      </c>
      <c r="O26" s="247">
        <f>O13+O15+O17+O19+O21+O23</f>
        <v>0</v>
      </c>
      <c r="P26" s="97" t="e">
        <f>O26/$O$11</f>
        <v>#DIV/0!</v>
      </c>
      <c r="Q26" s="106"/>
      <c r="R26" s="106"/>
      <c r="S26" s="248">
        <f>S13+S15+S17+S19+S21+S23</f>
        <v>0</v>
      </c>
      <c r="T26" s="97" t="e">
        <f>S26/$S$11</f>
        <v>#DIV/0!</v>
      </c>
      <c r="W26" s="247">
        <f>W13+W15+W17+W19+W21+W23</f>
        <v>0</v>
      </c>
      <c r="X26" s="97" t="e">
        <f>W26/$W$11</f>
        <v>#DIV/0!</v>
      </c>
      <c r="AA26" s="248">
        <f>AA13+AA15+AA17+AA19+AA21+AA23</f>
        <v>0</v>
      </c>
      <c r="AB26" s="97" t="e">
        <f>AA26/$AA$11</f>
        <v>#DIV/0!</v>
      </c>
      <c r="AE26" s="247">
        <f>AE13+AE15+AE17+AE19+AE21+AE23</f>
        <v>0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10321</v>
      </c>
      <c r="H31" s="97">
        <f>G31/$G$11</f>
        <v>0.4097748838686624</v>
      </c>
      <c r="K31" s="251">
        <f>K11+K26</f>
        <v>-10321</v>
      </c>
      <c r="L31" s="97">
        <f>K31/$K$11</f>
        <v>0.4097748838686624</v>
      </c>
      <c r="O31" s="252">
        <f>O11+O26</f>
        <v>0</v>
      </c>
      <c r="P31" s="97" t="e">
        <f>O31/$O$11</f>
        <v>#DIV/0!</v>
      </c>
      <c r="Q31" s="106"/>
      <c r="R31" s="106"/>
      <c r="S31" s="251">
        <f>S11+S26</f>
        <v>0</v>
      </c>
      <c r="T31" s="97" t="e">
        <f>S31/$S$11</f>
        <v>#DIV/0!</v>
      </c>
      <c r="W31" s="252">
        <f>W11+W26</f>
        <v>0</v>
      </c>
      <c r="X31" s="97" t="e">
        <f>W31/$W$11</f>
        <v>#DIV/0!</v>
      </c>
      <c r="AA31" s="251">
        <f>AA11+AA26</f>
        <v>0</v>
      </c>
      <c r="AB31" s="97" t="e">
        <f>AA31/$AA$11</f>
        <v>#DIV/0!</v>
      </c>
      <c r="AE31" s="250">
        <f>AE11+AE26</f>
        <v>0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13251</v>
      </c>
      <c r="H34" s="253">
        <f>G34/$G$11</f>
        <v>0.526104736570453</v>
      </c>
      <c r="K34" s="225">
        <f>+O34-G34</f>
        <v>-13251</v>
      </c>
      <c r="L34" s="253">
        <f>K34/$K$11</f>
        <v>0.526104736570453</v>
      </c>
      <c r="O34" s="246"/>
      <c r="P34" s="253" t="e">
        <f>O34/$O$11</f>
        <v>#DIV/0!</v>
      </c>
      <c r="Q34" s="106"/>
      <c r="R34" s="106"/>
      <c r="S34" s="225">
        <f>+W34-O34</f>
        <v>0</v>
      </c>
      <c r="T34" s="253" t="e">
        <f>S34/$S$11</f>
        <v>#DIV/0!</v>
      </c>
      <c r="W34" s="246"/>
      <c r="X34" s="253" t="e">
        <f>W34/$W$11</f>
        <v>#DIV/0!</v>
      </c>
      <c r="AA34" s="225">
        <f>+AE34-W34</f>
        <v>0</v>
      </c>
      <c r="AB34" s="253" t="e">
        <f>AA34/$AA$11</f>
        <v>#DIV/0!</v>
      </c>
      <c r="AE34" s="246"/>
    </row>
    <row r="35" spans="1:31" ht="15">
      <c r="A35" s="118"/>
      <c r="B35" s="118" t="s">
        <v>195</v>
      </c>
      <c r="G35" s="246">
        <f>-2929-1</f>
        <v>-2930</v>
      </c>
      <c r="H35" s="253">
        <f>G35/$G$11</f>
        <v>-0.11632985270179061</v>
      </c>
      <c r="K35" s="225">
        <f>+O35-G35</f>
        <v>2930</v>
      </c>
      <c r="L35" s="253">
        <f>K35/$K$11</f>
        <v>-0.11632985270179061</v>
      </c>
      <c r="O35" s="246"/>
      <c r="P35" s="253">
        <f>O35/$G$11</f>
        <v>0</v>
      </c>
      <c r="Q35" s="106"/>
      <c r="R35" s="106"/>
      <c r="S35" s="225">
        <f>+W35-O35</f>
        <v>0</v>
      </c>
      <c r="T35" s="253" t="e">
        <f>S35/$S$11</f>
        <v>#DIV/0!</v>
      </c>
      <c r="W35" s="246"/>
      <c r="X35" s="253" t="e">
        <f>W35/$W$11</f>
        <v>#DIV/0!</v>
      </c>
      <c r="AA35" s="225">
        <f>+AE35-W35</f>
        <v>0</v>
      </c>
      <c r="AB35" s="253" t="e">
        <f>AA35/$AA$11</f>
        <v>#DIV/0!</v>
      </c>
      <c r="AE35" s="246"/>
    </row>
    <row r="36" spans="1:2" ht="15">
      <c r="A36" s="118"/>
      <c r="B36" s="127"/>
    </row>
    <row r="37" spans="1:2" ht="15">
      <c r="A37" s="135" t="s">
        <v>142</v>
      </c>
      <c r="B37" s="229"/>
    </row>
    <row r="41" ht="15">
      <c r="A41" s="254" t="s">
        <v>197</v>
      </c>
    </row>
    <row r="42" spans="1:2" ht="15">
      <c r="A42" s="118" t="s">
        <v>109</v>
      </c>
      <c r="B42" s="118"/>
    </row>
    <row r="43" spans="1:31" ht="15">
      <c r="A43" s="118"/>
      <c r="B43" s="118" t="s">
        <v>111</v>
      </c>
      <c r="G43" s="262">
        <v>23327</v>
      </c>
      <c r="K43" s="225">
        <f>+O43-G43</f>
        <v>-23327</v>
      </c>
      <c r="O43" s="246"/>
      <c r="S43" s="225">
        <f>+W43-O43</f>
        <v>0</v>
      </c>
      <c r="W43" s="246"/>
      <c r="AA43" s="225">
        <f>+AE43-W43</f>
        <v>0</v>
      </c>
      <c r="AE43" s="262"/>
    </row>
    <row r="44" spans="1:31" ht="15">
      <c r="A44" s="118"/>
      <c r="B44" s="118" t="s">
        <v>195</v>
      </c>
      <c r="G44" s="262">
        <v>1860</v>
      </c>
      <c r="K44" s="225">
        <f>+O44-G44</f>
        <v>-1860</v>
      </c>
      <c r="O44" s="246"/>
      <c r="S44" s="225">
        <f>+W44-O44</f>
        <v>0</v>
      </c>
      <c r="W44" s="246"/>
      <c r="AA44" s="225">
        <f>+AE44-W44</f>
        <v>0</v>
      </c>
      <c r="AE44" s="262"/>
    </row>
    <row r="53" ht="15">
      <c r="W53" s="225"/>
    </row>
  </sheetData>
  <sheetProtection/>
  <mergeCells count="27">
    <mergeCell ref="E6:G6"/>
    <mergeCell ref="E7:G7"/>
    <mergeCell ref="A13:B13"/>
    <mergeCell ref="A19:B19"/>
    <mergeCell ref="A2:U2"/>
    <mergeCell ref="A3:U3"/>
    <mergeCell ref="E5:G5"/>
    <mergeCell ref="I5:K5"/>
    <mergeCell ref="M5:O5"/>
    <mergeCell ref="Q5:S5"/>
    <mergeCell ref="U5:W5"/>
    <mergeCell ref="AC5:AE5"/>
    <mergeCell ref="I6:K6"/>
    <mergeCell ref="M6:O6"/>
    <mergeCell ref="Q6:S6"/>
    <mergeCell ref="U6:W6"/>
    <mergeCell ref="Y6:AA6"/>
    <mergeCell ref="AC6:AE6"/>
    <mergeCell ref="Y5:AA5"/>
    <mergeCell ref="A23:B23"/>
    <mergeCell ref="A21:B21"/>
    <mergeCell ref="Y7:AA7"/>
    <mergeCell ref="AC7:AE7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</row>
    <row r="3" spans="1:33" ht="15">
      <c r="A3" s="293" t="s">
        <v>170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92" t="s">
        <v>171</v>
      </c>
      <c r="K5" s="292"/>
      <c r="L5" s="292"/>
      <c r="M5" s="105"/>
      <c r="N5" s="117"/>
      <c r="O5" s="292" t="s">
        <v>174</v>
      </c>
      <c r="P5" s="292"/>
      <c r="Q5" s="292"/>
      <c r="R5" s="105"/>
      <c r="S5" s="117"/>
      <c r="T5" s="292" t="s">
        <v>164</v>
      </c>
      <c r="U5" s="292"/>
      <c r="V5" s="292"/>
      <c r="W5" s="105"/>
      <c r="X5" s="118"/>
      <c r="Y5" s="292" t="s">
        <v>151</v>
      </c>
      <c r="Z5" s="292"/>
      <c r="AA5" s="292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89" t="s">
        <v>172</v>
      </c>
      <c r="K6" s="289"/>
      <c r="L6" s="289"/>
      <c r="M6" s="121"/>
      <c r="N6" s="120"/>
      <c r="O6" s="289" t="s">
        <v>173</v>
      </c>
      <c r="P6" s="289"/>
      <c r="Q6" s="289"/>
      <c r="R6" s="121"/>
      <c r="S6" s="120"/>
      <c r="T6" s="289" t="s">
        <v>175</v>
      </c>
      <c r="U6" s="289"/>
      <c r="V6" s="289"/>
      <c r="W6" s="121"/>
      <c r="X6" s="119"/>
      <c r="Y6" s="289" t="s">
        <v>176</v>
      </c>
      <c r="Z6" s="289"/>
      <c r="AA6" s="289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1" t="s">
        <v>103</v>
      </c>
      <c r="K7" s="291"/>
      <c r="L7" s="291"/>
      <c r="M7" s="113"/>
      <c r="N7" s="122"/>
      <c r="O7" s="291" t="s">
        <v>103</v>
      </c>
      <c r="P7" s="291"/>
      <c r="Q7" s="291"/>
      <c r="R7" s="113"/>
      <c r="S7" s="122"/>
      <c r="T7" s="291" t="s">
        <v>103</v>
      </c>
      <c r="U7" s="291"/>
      <c r="V7" s="291"/>
      <c r="W7" s="113"/>
      <c r="X7" s="111"/>
      <c r="Y7" s="291" t="s">
        <v>103</v>
      </c>
      <c r="Z7" s="291"/>
      <c r="AA7" s="291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97" t="s">
        <v>112</v>
      </c>
      <c r="B44" s="297"/>
      <c r="C44" s="297"/>
      <c r="D44" s="297"/>
      <c r="E44" s="297"/>
      <c r="F44" s="297"/>
      <c r="G44" s="297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34" ht="15">
      <c r="A3" s="298" t="s">
        <v>181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92" t="s">
        <v>177</v>
      </c>
      <c r="K5" s="292"/>
      <c r="L5" s="292"/>
      <c r="M5" s="105"/>
      <c r="N5" s="117"/>
      <c r="O5" s="292" t="s">
        <v>179</v>
      </c>
      <c r="P5" s="292"/>
      <c r="Q5" s="292"/>
      <c r="R5" s="105"/>
      <c r="S5" s="117"/>
      <c r="T5" s="292" t="s">
        <v>165</v>
      </c>
      <c r="U5" s="292"/>
      <c r="V5" s="292"/>
      <c r="W5" s="105"/>
      <c r="X5" s="118"/>
      <c r="Y5" s="161"/>
      <c r="Z5" s="292" t="s">
        <v>152</v>
      </c>
      <c r="AA5" s="292"/>
      <c r="AB5" s="292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89" t="s">
        <v>178</v>
      </c>
      <c r="K6" s="289"/>
      <c r="L6" s="289"/>
      <c r="M6" s="121"/>
      <c r="N6" s="120"/>
      <c r="O6" s="289" t="s">
        <v>180</v>
      </c>
      <c r="P6" s="289"/>
      <c r="Q6" s="289"/>
      <c r="R6" s="121"/>
      <c r="S6" s="120"/>
      <c r="T6" s="289" t="s">
        <v>182</v>
      </c>
      <c r="U6" s="289"/>
      <c r="V6" s="289"/>
      <c r="W6" s="121"/>
      <c r="X6" s="119"/>
      <c r="Y6" s="162"/>
      <c r="Z6" s="289" t="s">
        <v>183</v>
      </c>
      <c r="AA6" s="289"/>
      <c r="AB6" s="289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1" t="str">
        <f>"€ '000"</f>
        <v>€ '000</v>
      </c>
      <c r="K7" s="291"/>
      <c r="L7" s="291"/>
      <c r="M7" s="113"/>
      <c r="N7" s="122"/>
      <c r="O7" s="291" t="str">
        <f>"€ '000"</f>
        <v>€ '000</v>
      </c>
      <c r="P7" s="291"/>
      <c r="Q7" s="291"/>
      <c r="R7" s="113"/>
      <c r="S7" s="122"/>
      <c r="T7" s="291" t="str">
        <f>"€ '000"</f>
        <v>€ '000</v>
      </c>
      <c r="U7" s="291"/>
      <c r="V7" s="291"/>
      <c r="W7" s="113"/>
      <c r="X7" s="111"/>
      <c r="Y7" s="123"/>
      <c r="Z7" s="291" t="str">
        <f>"€ '000"</f>
        <v>€ '000</v>
      </c>
      <c r="AA7" s="291"/>
      <c r="AB7" s="291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>
        <f>+GER_D!R10</f>
        <v>21424</v>
      </c>
      <c r="W10" s="97">
        <f>+V10/$V$10</f>
        <v>1</v>
      </c>
      <c r="X10" s="131"/>
      <c r="Y10" s="130"/>
      <c r="Z10" s="130"/>
      <c r="AA10" s="130"/>
      <c r="AB10" s="130">
        <f>+GER_D!X10</f>
        <v>25187</v>
      </c>
      <c r="AC10" s="144"/>
      <c r="AD10" s="97">
        <f>+AB10/$AB$10</f>
        <v>1</v>
      </c>
      <c r="AE10" s="171"/>
      <c r="AF10" s="98">
        <f>V10-AB10</f>
        <v>-3763</v>
      </c>
      <c r="AG10" s="99">
        <f>V10/AB10-1</f>
        <v>-0.14940246952793113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>
        <f>+GER_D!R16</f>
        <v>0</v>
      </c>
      <c r="W12" s="100">
        <f>+V12/-$V$10</f>
        <v>0</v>
      </c>
      <c r="X12" s="126"/>
      <c r="Y12" s="124"/>
      <c r="Z12" s="124"/>
      <c r="AA12" s="124"/>
      <c r="AB12" s="133">
        <f>+GER_D!X16</f>
        <v>0</v>
      </c>
      <c r="AC12" s="132"/>
      <c r="AD12" s="100">
        <f>+AB12/-$AB$10</f>
        <v>0</v>
      </c>
      <c r="AE12" s="171"/>
      <c r="AF12" s="98">
        <f>V12-AB12</f>
        <v>0</v>
      </c>
      <c r="AG12" s="99" t="e">
        <f>V12/AB12-1</f>
        <v>#DIV/0!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>
        <f>+GER_D!R18</f>
        <v>0</v>
      </c>
      <c r="W16" s="100">
        <f>+V16/-$V$10</f>
        <v>0</v>
      </c>
      <c r="X16" s="126"/>
      <c r="Y16" s="124"/>
      <c r="Z16" s="124"/>
      <c r="AA16" s="124"/>
      <c r="AB16" s="124">
        <f>+GER_D!X18</f>
        <v>0</v>
      </c>
      <c r="AC16" s="132"/>
      <c r="AD16" s="100">
        <f>+AB16/-$AB$10</f>
        <v>0</v>
      </c>
      <c r="AE16" s="171"/>
      <c r="AF16" s="98">
        <f>V16-AB16</f>
        <v>0</v>
      </c>
      <c r="AG16" s="99" t="e">
        <f>V16/AB16-1</f>
        <v>#DIV/0!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>
        <f>+GER_D!R20</f>
        <v>0</v>
      </c>
      <c r="W17" s="100">
        <f>+V17/-$V$10</f>
        <v>0</v>
      </c>
      <c r="X17" s="126"/>
      <c r="Y17" s="124"/>
      <c r="Z17" s="124"/>
      <c r="AA17" s="124"/>
      <c r="AB17" s="124">
        <f>+GER_D!X20</f>
        <v>0</v>
      </c>
      <c r="AC17" s="132"/>
      <c r="AD17" s="100">
        <f>+AB17/-$AB$10</f>
        <v>0</v>
      </c>
      <c r="AE17" s="171"/>
      <c r="AF17" s="98">
        <f>V17-AB17</f>
        <v>0</v>
      </c>
      <c r="AG17" s="99" t="e">
        <f>V17/AB17-1</f>
        <v>#DIV/0!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>
        <f>+GER_D!R22</f>
        <v>0</v>
      </c>
      <c r="W18" s="100">
        <f>+V18/-$V$10</f>
        <v>0</v>
      </c>
      <c r="X18" s="126"/>
      <c r="Y18" s="124"/>
      <c r="Z18" s="124"/>
      <c r="AA18" s="124"/>
      <c r="AB18" s="124">
        <f>+GER_D!X22</f>
        <v>0</v>
      </c>
      <c r="AC18" s="132"/>
      <c r="AD18" s="100">
        <f>+AB18/-$AB$10</f>
        <v>0</v>
      </c>
      <c r="AE18" s="173"/>
      <c r="AF18" s="98">
        <f>V18-AB18</f>
        <v>0</v>
      </c>
      <c r="AG18" s="99" t="e">
        <f>V18/AB18-1</f>
        <v>#DIV/0!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>
        <f>+GER_D!R23</f>
        <v>0</v>
      </c>
      <c r="W19" s="100">
        <f>+V19/$V$10</f>
        <v>0</v>
      </c>
      <c r="X19" s="126"/>
      <c r="Y19" s="132"/>
      <c r="Z19" s="132"/>
      <c r="AA19" s="132"/>
      <c r="AB19" s="124">
        <f>+GER_D!X23</f>
        <v>0</v>
      </c>
      <c r="AC19" s="132"/>
      <c r="AD19" s="100">
        <f>+AB19/$AB$10</f>
        <v>0</v>
      </c>
      <c r="AE19" s="171"/>
      <c r="AF19" s="98">
        <f>V19-AB19</f>
        <v>0</v>
      </c>
      <c r="AG19" s="99" t="e">
        <f>V19/AB19-1</f>
        <v>#DIV/0!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>
        <f>+GER_D!R24</f>
        <v>-9208</v>
      </c>
      <c r="W20" s="100">
        <f>+V20/$V$10</f>
        <v>-0.429798356982823</v>
      </c>
      <c r="X20" s="126"/>
      <c r="Y20" s="132"/>
      <c r="Z20" s="132"/>
      <c r="AA20" s="132"/>
      <c r="AB20" s="124">
        <f>+GER_D!X24</f>
        <v>-12977</v>
      </c>
      <c r="AC20" s="132"/>
      <c r="AD20" s="100">
        <f>+AB20/-$AB$10</f>
        <v>0.5152261087068726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>
        <f>V23/V10</f>
        <v>0</v>
      </c>
      <c r="X23" s="139"/>
      <c r="Y23" s="138"/>
      <c r="Z23" s="137" t="e">
        <f>+GER_D!#REF!</f>
        <v>#REF!</v>
      </c>
      <c r="AA23" s="138"/>
      <c r="AB23" s="137"/>
      <c r="AC23" s="137"/>
      <c r="AD23" s="102">
        <f>AB23/AB10</f>
        <v>0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>
        <f>+GER_D!R40</f>
        <v>-8619</v>
      </c>
      <c r="W26" s="97">
        <f>+V26/$V$10</f>
        <v>-0.40230582524271846</v>
      </c>
      <c r="X26" s="131"/>
      <c r="Y26" s="140"/>
      <c r="Z26" s="140"/>
      <c r="AA26" s="140"/>
      <c r="AB26" s="141">
        <f>+GER_D!X40</f>
        <v>-14866</v>
      </c>
      <c r="AC26" s="144"/>
      <c r="AD26" s="97">
        <f>+AB26/$AB$10</f>
        <v>-0.5902251161313375</v>
      </c>
      <c r="AE26" s="171"/>
      <c r="AF26" s="98">
        <f>V26-AB26</f>
        <v>6247</v>
      </c>
      <c r="AG26" s="99">
        <f>V26/AB26-1</f>
        <v>-0.42022063769675766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>
        <f>+AB28/$AB$10</f>
        <v>0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>
        <f>+GER_D!R45</f>
        <v>12805</v>
      </c>
      <c r="W34" s="97">
        <f>+V34/$V$10</f>
        <v>0.5976941747572816</v>
      </c>
      <c r="X34" s="131"/>
      <c r="Y34" s="130"/>
      <c r="Z34" s="130"/>
      <c r="AA34" s="130"/>
      <c r="AB34" s="130">
        <f>+GER_D!X45</f>
        <v>10321</v>
      </c>
      <c r="AC34" s="144"/>
      <c r="AD34" s="97">
        <f>+AB34/$AB$10</f>
        <v>0.4097748838686624</v>
      </c>
      <c r="AE34" s="171"/>
      <c r="AF34" s="98">
        <f>V34-AB34</f>
        <v>2484</v>
      </c>
      <c r="AG34" s="99">
        <f>V34/AB34-1</f>
        <v>0.24067435326034303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>
        <f>+GER_D!R48</f>
        <v>14617</v>
      </c>
      <c r="W41" s="100">
        <f>+V41/$V$10</f>
        <v>0.6822722180731889</v>
      </c>
      <c r="X41" s="142"/>
      <c r="Y41" s="124"/>
      <c r="Z41" s="124"/>
      <c r="AA41" s="124"/>
      <c r="AB41" s="124">
        <f>+GER_D!X48</f>
        <v>13251</v>
      </c>
      <c r="AC41" s="132"/>
      <c r="AD41" s="100">
        <f>+AB41/$AB$10</f>
        <v>0.526104736570453</v>
      </c>
      <c r="AE41" s="171"/>
      <c r="AF41" s="98">
        <f>V41-AB41</f>
        <v>1366</v>
      </c>
      <c r="AG41" s="99">
        <f>V41/AB41-1</f>
        <v>0.10308655950494305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>
        <f>+GER_D!R49</f>
        <v>-1812</v>
      </c>
      <c r="W42" s="179">
        <f>+V42/$V$10</f>
        <v>-0.08457804331590739</v>
      </c>
      <c r="X42" s="142"/>
      <c r="Y42" s="124"/>
      <c r="Z42" s="124"/>
      <c r="AA42" s="124"/>
      <c r="AB42" s="124">
        <f>+GER_D!X49</f>
        <v>-2930</v>
      </c>
      <c r="AC42" s="132"/>
      <c r="AD42" s="179">
        <f>+AB42/$AB$10</f>
        <v>-0.11632985270179061</v>
      </c>
      <c r="AE42" s="171"/>
      <c r="AF42" s="98">
        <f>V42-AB42</f>
        <v>1118</v>
      </c>
      <c r="AG42" s="99">
        <f>V42/AB42-1</f>
        <v>-0.3815699658703071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97" t="s">
        <v>119</v>
      </c>
      <c r="B44" s="297"/>
      <c r="C44" s="297"/>
      <c r="D44" s="297"/>
      <c r="E44" s="297"/>
      <c r="F44" s="297"/>
      <c r="G44" s="297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93" t="s">
        <v>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1:25" ht="15">
      <c r="A3" s="293" t="s">
        <v>134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92" t="s">
        <v>144</v>
      </c>
      <c r="J5" s="292"/>
      <c r="K5" s="292"/>
      <c r="L5" s="115"/>
      <c r="M5" s="292" t="s">
        <v>145</v>
      </c>
      <c r="N5" s="292"/>
      <c r="O5" s="292"/>
      <c r="P5" s="115"/>
      <c r="Q5" s="292" t="s">
        <v>146</v>
      </c>
      <c r="R5" s="292"/>
      <c r="S5" s="292"/>
      <c r="T5" s="118"/>
      <c r="U5" s="292" t="s">
        <v>147</v>
      </c>
      <c r="V5" s="292"/>
      <c r="W5" s="292"/>
      <c r="X5" s="155"/>
      <c r="Y5" s="292" t="s">
        <v>148</v>
      </c>
      <c r="Z5" s="292"/>
      <c r="AA5" s="292"/>
      <c r="AC5" s="292" t="s">
        <v>149</v>
      </c>
      <c r="AD5" s="292"/>
      <c r="AE5" s="292"/>
      <c r="AG5" s="292" t="s">
        <v>150</v>
      </c>
      <c r="AH5" s="292"/>
      <c r="AI5" s="292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89"/>
      <c r="J6" s="289"/>
      <c r="K6" s="289"/>
      <c r="L6" s="210"/>
      <c r="M6" s="289"/>
      <c r="N6" s="289"/>
      <c r="O6" s="289"/>
      <c r="P6" s="210"/>
      <c r="Q6" s="289"/>
      <c r="R6" s="289"/>
      <c r="S6" s="289"/>
      <c r="T6" s="119"/>
      <c r="U6" s="289"/>
      <c r="V6" s="289"/>
      <c r="W6" s="289"/>
      <c r="X6" s="156"/>
      <c r="Y6" s="289"/>
      <c r="Z6" s="289"/>
      <c r="AA6" s="289"/>
      <c r="AC6" s="289"/>
      <c r="AD6" s="289"/>
      <c r="AE6" s="289"/>
      <c r="AG6" s="289"/>
      <c r="AH6" s="289"/>
      <c r="AI6" s="289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91" t="s">
        <v>103</v>
      </c>
      <c r="J7" s="291"/>
      <c r="K7" s="291"/>
      <c r="L7" s="111"/>
      <c r="M7" s="291" t="s">
        <v>103</v>
      </c>
      <c r="N7" s="291"/>
      <c r="O7" s="291"/>
      <c r="P7" s="111"/>
      <c r="Q7" s="291" t="s">
        <v>103</v>
      </c>
      <c r="R7" s="291"/>
      <c r="S7" s="291"/>
      <c r="T7" s="111"/>
      <c r="U7" s="291" t="s">
        <v>103</v>
      </c>
      <c r="V7" s="291"/>
      <c r="W7" s="291"/>
      <c r="X7" s="123"/>
      <c r="Y7" s="291" t="s">
        <v>103</v>
      </c>
      <c r="Z7" s="291"/>
      <c r="AA7" s="291"/>
      <c r="AC7" s="291" t="s">
        <v>103</v>
      </c>
      <c r="AD7" s="291"/>
      <c r="AE7" s="291"/>
      <c r="AG7" s="291" t="s">
        <v>103</v>
      </c>
      <c r="AH7" s="291"/>
      <c r="AI7" s="291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97" t="s">
        <v>112</v>
      </c>
      <c r="B44" s="297"/>
      <c r="C44" s="297"/>
      <c r="D44" s="297"/>
      <c r="E44" s="297"/>
      <c r="F44" s="297"/>
      <c r="G44" s="297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302" t="s">
        <v>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15">
      <c r="A3" s="302" t="s">
        <v>95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2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300" t="s">
        <v>93</v>
      </c>
      <c r="I7" s="300"/>
      <c r="J7" s="300"/>
      <c r="L7" s="62"/>
      <c r="N7" s="300" t="s">
        <v>97</v>
      </c>
      <c r="O7" s="300"/>
      <c r="P7" s="300"/>
      <c r="R7" s="300" t="s">
        <v>47</v>
      </c>
      <c r="S7" s="300"/>
      <c r="T7" s="300"/>
      <c r="V7" s="62"/>
    </row>
    <row r="8" spans="8:24" ht="15.75">
      <c r="H8" s="301"/>
      <c r="I8" s="301"/>
      <c r="J8" s="301"/>
      <c r="L8" s="63"/>
      <c r="N8" s="301"/>
      <c r="O8" s="301"/>
      <c r="P8" s="301"/>
      <c r="R8" s="301"/>
      <c r="S8" s="301"/>
      <c r="T8" s="301"/>
      <c r="V8" s="63"/>
      <c r="X8" s="48" t="s">
        <v>81</v>
      </c>
    </row>
    <row r="9" spans="8:22" ht="15.75">
      <c r="H9" s="299"/>
      <c r="I9" s="299"/>
      <c r="J9" s="299"/>
      <c r="L9" s="65" t="s">
        <v>25</v>
      </c>
      <c r="N9" s="299"/>
      <c r="O9" s="299"/>
      <c r="P9" s="299"/>
      <c r="R9" s="299"/>
      <c r="S9" s="299"/>
      <c r="T9" s="299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302" t="s">
        <v>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 ht="15">
      <c r="A3" s="302" t="s">
        <v>95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300" t="s">
        <v>94</v>
      </c>
      <c r="I7" s="300"/>
      <c r="J7" s="300"/>
      <c r="L7" s="62"/>
      <c r="N7" s="300" t="s">
        <v>98</v>
      </c>
      <c r="O7" s="300"/>
      <c r="P7" s="300"/>
      <c r="R7" s="300" t="s">
        <v>47</v>
      </c>
      <c r="S7" s="300"/>
      <c r="T7" s="300"/>
    </row>
    <row r="8" spans="8:20" ht="15.75">
      <c r="H8" s="301"/>
      <c r="I8" s="301"/>
      <c r="J8" s="301"/>
      <c r="L8" s="63"/>
      <c r="N8" s="301"/>
      <c r="O8" s="301"/>
      <c r="P8" s="301"/>
      <c r="R8" s="301"/>
      <c r="S8" s="301"/>
      <c r="T8" s="301"/>
    </row>
    <row r="9" spans="8:20" ht="15.75">
      <c r="H9" s="299"/>
      <c r="I9" s="299"/>
      <c r="J9" s="299"/>
      <c r="L9" s="65" t="s">
        <v>25</v>
      </c>
      <c r="N9" s="299"/>
      <c r="O9" s="299"/>
      <c r="P9" s="299"/>
      <c r="R9" s="299"/>
      <c r="S9" s="299"/>
      <c r="T9" s="299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2014-01-21T15:29:57Z</cp:lastPrinted>
  <dcterms:created xsi:type="dcterms:W3CDTF">2000-02-07T11:43:37Z</dcterms:created>
  <dcterms:modified xsi:type="dcterms:W3CDTF">2014-02-11T09:42:20Z</dcterms:modified>
  <cp:category/>
  <cp:version/>
  <cp:contentType/>
  <cp:contentStatus/>
</cp:coreProperties>
</file>